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.1 - Dešťová kanalizace" sheetId="2" r:id="rId2"/>
    <sheet name="2.2 - Splašková kanalizace" sheetId="3" r:id="rId3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'2.1 - Dešťová kanalizace'!$C$129:$K$372</definedName>
    <definedName name="_xlnm.Print_Area" localSheetId="1">'2.1 - Dešťová kanalizace'!$C$4:$J$76,'2.1 - Dešťová kanalizace'!$C$115:$K$372</definedName>
    <definedName name="_xlnm.Print_Titles" localSheetId="1">'2.1 - Dešťová kanalizace'!$129:$129</definedName>
    <definedName name="_xlnm._FilterDatabase" localSheetId="2" hidden="1">'2.2 - Splašková kanalizace'!$C$129:$K$317</definedName>
    <definedName name="_xlnm.Print_Area" localSheetId="2">'2.2 - Splašková kanalizace'!$C$4:$J$76,'2.2 - Splašková kanalizace'!$C$115:$K$317</definedName>
    <definedName name="_xlnm.Print_Titles" localSheetId="2">'2.2 - Splašková kanalizace'!$129:$129</definedName>
  </definedNames>
  <calcPr/>
</workbook>
</file>

<file path=xl/calcChain.xml><?xml version="1.0" encoding="utf-8"?>
<calcChain xmlns="http://schemas.openxmlformats.org/spreadsheetml/2006/main">
  <c i="3" l="1" r="J39"/>
  <c r="J38"/>
  <c i="1" r="AY97"/>
  <c i="3" r="J37"/>
  <c i="1" r="AX97"/>
  <c i="3" r="BI317"/>
  <c r="BH317"/>
  <c r="BG317"/>
  <c r="BF317"/>
  <c r="T317"/>
  <c r="T316"/>
  <c r="R317"/>
  <c r="R316"/>
  <c r="P317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T294"/>
  <c r="R295"/>
  <c r="R294"/>
  <c r="P295"/>
  <c r="P294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T222"/>
  <c r="R223"/>
  <c r="R222"/>
  <c r="P223"/>
  <c r="P222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F124"/>
  <c r="E122"/>
  <c r="F91"/>
  <c r="E89"/>
  <c r="J26"/>
  <c r="E26"/>
  <c r="J94"/>
  <c r="J25"/>
  <c r="J23"/>
  <c r="E23"/>
  <c r="J126"/>
  <c r="J22"/>
  <c r="J20"/>
  <c r="E20"/>
  <c r="F94"/>
  <c r="J19"/>
  <c r="J17"/>
  <c r="E17"/>
  <c r="F126"/>
  <c r="J16"/>
  <c r="J14"/>
  <c r="J124"/>
  <c r="E7"/>
  <c r="E118"/>
  <c i="1" r="AX96"/>
  <c i="2" r="J39"/>
  <c r="J38"/>
  <c i="1" r="AY96"/>
  <c i="2" r="J37"/>
  <c r="BI372"/>
  <c r="BH372"/>
  <c r="BG372"/>
  <c r="BF372"/>
  <c r="T372"/>
  <c r="T371"/>
  <c r="R372"/>
  <c r="R371"/>
  <c r="P372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0"/>
  <c r="BH350"/>
  <c r="BG350"/>
  <c r="BF350"/>
  <c r="T350"/>
  <c r="T349"/>
  <c r="R350"/>
  <c r="R349"/>
  <c r="P350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T238"/>
  <c r="R239"/>
  <c r="R238"/>
  <c r="P239"/>
  <c r="P238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F124"/>
  <c r="E122"/>
  <c r="F91"/>
  <c r="E89"/>
  <c r="J26"/>
  <c r="E26"/>
  <c r="J127"/>
  <c r="J25"/>
  <c r="J23"/>
  <c r="E23"/>
  <c r="J126"/>
  <c r="J22"/>
  <c r="J20"/>
  <c r="E20"/>
  <c r="F94"/>
  <c r="J19"/>
  <c r="J17"/>
  <c r="E17"/>
  <c r="F126"/>
  <c r="J16"/>
  <c r="J14"/>
  <c r="J124"/>
  <c r="E7"/>
  <c r="E118"/>
  <c i="1" r="L90"/>
  <c r="AM90"/>
  <c r="AM89"/>
  <c r="L89"/>
  <c r="AM87"/>
  <c r="L87"/>
  <c r="L85"/>
  <c r="L84"/>
  <c i="2" r="J276"/>
  <c r="BK244"/>
  <c i="1" r="AS95"/>
  <c i="2" r="BK335"/>
  <c r="J309"/>
  <c r="J186"/>
  <c r="J363"/>
  <c r="BK311"/>
  <c r="J253"/>
  <c r="J184"/>
  <c i="3" r="J298"/>
  <c r="BK236"/>
  <c r="J154"/>
  <c r="BK310"/>
  <c r="BK269"/>
  <c r="J202"/>
  <c r="J216"/>
  <c r="J263"/>
  <c r="BK223"/>
  <c r="J257"/>
  <c r="BK218"/>
  <c r="J166"/>
  <c r="BK248"/>
  <c r="BK174"/>
  <c r="BK156"/>
  <c r="J206"/>
  <c r="BK135"/>
  <c i="2" r="J201"/>
  <c r="J343"/>
  <c r="BK214"/>
  <c r="J284"/>
  <c r="BK172"/>
  <c r="J311"/>
  <c r="BK300"/>
  <c r="J278"/>
  <c r="BK253"/>
  <c r="J198"/>
  <c r="J135"/>
  <c r="J347"/>
  <c r="J321"/>
  <c r="BK282"/>
  <c r="BK223"/>
  <c r="J300"/>
  <c r="J172"/>
  <c r="BK331"/>
  <c r="J299"/>
  <c r="J282"/>
  <c r="BK233"/>
  <c r="J174"/>
  <c r="J190"/>
  <c r="J168"/>
  <c r="J333"/>
  <c r="J265"/>
  <c r="J242"/>
  <c r="J227"/>
  <c r="J357"/>
  <c r="BK365"/>
  <c r="J209"/>
  <c r="BK166"/>
  <c r="J178"/>
  <c i="3" r="J285"/>
  <c r="BK194"/>
  <c r="BK158"/>
  <c r="BK162"/>
  <c r="BK302"/>
  <c r="BK300"/>
  <c r="J246"/>
  <c r="J184"/>
  <c r="J242"/>
  <c r="BK277"/>
  <c r="BK267"/>
  <c r="J232"/>
  <c r="BK168"/>
  <c r="BK259"/>
  <c r="J230"/>
  <c r="BK145"/>
  <c r="BK212"/>
  <c r="BK216"/>
  <c r="BK139"/>
  <c i="2" r="BK280"/>
  <c r="J250"/>
  <c r="J192"/>
  <c r="BK333"/>
  <c r="BK298"/>
  <c r="BK345"/>
  <c r="J301"/>
  <c r="J372"/>
  <c r="J139"/>
  <c r="J319"/>
  <c r="J257"/>
  <c r="BK225"/>
  <c r="BK206"/>
  <c r="BK313"/>
  <c r="J239"/>
  <c r="BK160"/>
  <c r="BK357"/>
  <c r="BK198"/>
  <c r="J355"/>
  <c i="3" r="J248"/>
  <c r="BK147"/>
  <c r="BK281"/>
  <c r="BK232"/>
  <c r="BK306"/>
  <c r="BK273"/>
  <c r="J189"/>
  <c r="J133"/>
  <c r="J281"/>
  <c r="J261"/>
  <c r="BK206"/>
  <c r="BK166"/>
  <c r="BK312"/>
  <c r="BK257"/>
  <c r="J197"/>
  <c r="BK275"/>
  <c r="BK238"/>
  <c r="BK184"/>
  <c r="J158"/>
  <c r="J145"/>
  <c r="J210"/>
  <c r="BK154"/>
  <c i="2" r="J262"/>
  <c r="J182"/>
  <c r="J147"/>
  <c r="J341"/>
  <c r="BK325"/>
  <c r="BK307"/>
  <c r="BK170"/>
  <c r="J156"/>
  <c r="BK299"/>
  <c r="J353"/>
  <c r="BK178"/>
  <c r="J274"/>
  <c r="BK321"/>
  <c r="BK294"/>
  <c r="BK156"/>
  <c r="BK309"/>
  <c r="BK276"/>
  <c r="BK260"/>
  <c r="J231"/>
  <c r="BK180"/>
  <c r="J36"/>
  <c r="J345"/>
  <c r="J211"/>
  <c r="J137"/>
  <c i="3" r="J250"/>
  <c r="J226"/>
  <c r="J302"/>
  <c r="J236"/>
  <c r="J156"/>
  <c i="2" r="BK372"/>
  <c r="BK339"/>
  <c r="BK319"/>
  <c r="J188"/>
  <c r="J369"/>
  <c r="BK303"/>
  <c r="BK353"/>
  <c r="J206"/>
  <c r="BK139"/>
  <c r="F37"/>
  <c r="F36"/>
  <c r="J365"/>
  <c r="BK201"/>
  <c r="BK355"/>
  <c r="BK147"/>
  <c i="3" r="BK230"/>
  <c r="J139"/>
  <c r="J277"/>
  <c r="BK228"/>
  <c r="BK283"/>
  <c r="J269"/>
  <c r="J182"/>
  <c r="J162"/>
  <c r="BK285"/>
  <c r="BK263"/>
  <c r="BK246"/>
  <c r="J199"/>
  <c r="BK137"/>
  <c r="BK314"/>
  <c r="J254"/>
  <c r="BK210"/>
  <c r="BK141"/>
  <c r="BK189"/>
  <c r="J174"/>
  <c r="BK261"/>
  <c r="J192"/>
  <c r="BK164"/>
  <c i="2" r="J214"/>
  <c r="J331"/>
  <c r="J361"/>
  <c r="BK272"/>
  <c r="BK323"/>
  <c r="BK301"/>
  <c r="J246"/>
  <c r="BK369"/>
  <c r="BK278"/>
  <c r="BK292"/>
  <c r="J329"/>
  <c r="J290"/>
  <c r="J166"/>
  <c r="BK327"/>
  <c r="BK137"/>
  <c r="BK227"/>
  <c i="3" r="J306"/>
  <c r="J137"/>
  <c r="BK317"/>
  <c r="BK271"/>
  <c r="J147"/>
  <c r="BK242"/>
  <c r="J172"/>
  <c r="J289"/>
  <c r="BK256"/>
  <c r="J256"/>
  <c r="BK182"/>
  <c r="J141"/>
  <c i="2" r="J267"/>
  <c r="BK184"/>
  <c r="J223"/>
  <c r="J339"/>
  <c r="BK250"/>
  <c r="J367"/>
  <c r="J307"/>
  <c r="BK211"/>
  <c r="BK174"/>
  <c r="J335"/>
  <c r="J292"/>
  <c r="BK242"/>
  <c r="BK274"/>
  <c r="J160"/>
  <c r="BK267"/>
  <c r="J229"/>
  <c r="BK284"/>
  <c r="BK347"/>
  <c r="BK192"/>
  <c i="3" r="BK287"/>
  <c r="BK178"/>
  <c r="BK293"/>
  <c r="J265"/>
  <c r="J218"/>
  <c r="BK298"/>
  <c r="BK254"/>
  <c r="J176"/>
  <c r="J295"/>
  <c r="BK265"/>
  <c r="J240"/>
  <c r="BK180"/>
  <c r="J314"/>
  <c r="J291"/>
  <c r="BK199"/>
  <c r="J160"/>
  <c r="J271"/>
  <c r="BK214"/>
  <c r="BK133"/>
  <c r="BK172"/>
  <c r="BK234"/>
  <c r="J194"/>
  <c i="2" r="J270"/>
  <c r="BK188"/>
  <c r="J141"/>
  <c r="J180"/>
  <c r="BK337"/>
  <c r="J313"/>
  <c r="BK164"/>
  <c r="BK361"/>
  <c r="J305"/>
  <c r="J288"/>
  <c r="BK350"/>
  <c r="BK133"/>
  <c r="J286"/>
  <c r="J350"/>
  <c r="BK343"/>
  <c r="BK168"/>
  <c r="BK363"/>
  <c r="BK288"/>
  <c r="BK265"/>
  <c r="J244"/>
  <c r="J225"/>
  <c r="BK141"/>
  <c r="J325"/>
  <c r="BK315"/>
  <c r="J280"/>
  <c r="BK186"/>
  <c r="J176"/>
  <c r="J337"/>
  <c r="J323"/>
  <c r="J296"/>
  <c r="BK248"/>
  <c r="BK231"/>
  <c r="J170"/>
  <c r="BK176"/>
  <c r="BK317"/>
  <c r="BK262"/>
  <c r="J233"/>
  <c r="J133"/>
  <c r="BK135"/>
  <c r="J218"/>
  <c r="BK182"/>
  <c r="BK367"/>
  <c i="3" r="BK160"/>
  <c r="J308"/>
  <c r="J273"/>
  <c r="BK240"/>
  <c r="J212"/>
  <c r="J310"/>
  <c r="J279"/>
  <c r="J244"/>
  <c r="J180"/>
  <c r="J283"/>
  <c r="J267"/>
  <c r="J252"/>
  <c r="BK192"/>
  <c r="J178"/>
  <c r="J317"/>
  <c r="BK295"/>
  <c r="J300"/>
  <c r="J228"/>
  <c i="2" r="BK257"/>
  <c r="BK341"/>
  <c r="BK296"/>
  <c r="J260"/>
  <c r="BK270"/>
  <c r="BK158"/>
  <c r="J272"/>
  <c r="J145"/>
  <c r="BK305"/>
  <c r="BK290"/>
  <c r="J327"/>
  <c r="J294"/>
  <c r="BK246"/>
  <c r="J164"/>
  <c i="3" r="J168"/>
  <c r="BK244"/>
  <c r="BK289"/>
  <c r="J238"/>
  <c r="J287"/>
  <c r="BK226"/>
  <c r="J164"/>
  <c r="J293"/>
  <c r="BK250"/>
  <c r="J234"/>
  <c r="BK197"/>
  <c r="J214"/>
  <c r="BK170"/>
  <c i="2" r="J158"/>
  <c r="J303"/>
  <c r="J315"/>
  <c r="J248"/>
  <c r="BK229"/>
  <c r="J317"/>
  <c r="BK209"/>
  <c r="BK145"/>
  <c r="J298"/>
  <c r="BK218"/>
  <c r="BK329"/>
  <c r="BK190"/>
  <c r="BK239"/>
  <c r="BK286"/>
  <c i="3" r="BK291"/>
  <c r="J312"/>
  <c r="J259"/>
  <c r="J170"/>
  <c r="BK279"/>
  <c r="BK176"/>
  <c r="BK308"/>
  <c r="J135"/>
  <c r="J275"/>
  <c r="J223"/>
  <c r="BK252"/>
  <c r="BK202"/>
  <c i="2" r="F38"/>
  <c l="1" r="BK132"/>
  <c r="J132"/>
  <c r="J100"/>
  <c r="BK213"/>
  <c r="J213"/>
  <c r="J103"/>
  <c r="T352"/>
  <c r="T132"/>
  <c r="P241"/>
  <c r="P352"/>
  <c r="T200"/>
  <c r="T208"/>
  <c r="R213"/>
  <c r="BK241"/>
  <c r="J241"/>
  <c r="J105"/>
  <c r="BK208"/>
  <c r="J208"/>
  <c r="J102"/>
  <c r="P213"/>
  <c r="BK352"/>
  <c r="J352"/>
  <c r="J107"/>
  <c r="P200"/>
  <c r="P132"/>
  <c r="P131"/>
  <c r="P130"/>
  <c i="1" r="AU96"/>
  <c i="2" r="T241"/>
  <c i="3" r="R191"/>
  <c i="2" r="R241"/>
  <c r="R352"/>
  <c i="3" r="R196"/>
  <c i="2" r="R132"/>
  <c r="R131"/>
  <c r="R130"/>
  <c r="BK200"/>
  <c r="J200"/>
  <c r="J101"/>
  <c r="P208"/>
  <c r="R208"/>
  <c r="T213"/>
  <c i="3" r="P132"/>
  <c r="BK191"/>
  <c r="J191"/>
  <c r="J101"/>
  <c r="P201"/>
  <c i="2" r="R200"/>
  <c i="3" r="BK132"/>
  <c r="J132"/>
  <c r="J100"/>
  <c r="BK225"/>
  <c r="J225"/>
  <c r="J105"/>
  <c r="R132"/>
  <c r="T191"/>
  <c r="BK201"/>
  <c r="J201"/>
  <c r="J103"/>
  <c r="T201"/>
  <c r="R225"/>
  <c r="R297"/>
  <c r="T132"/>
  <c r="P191"/>
  <c r="BK196"/>
  <c r="J196"/>
  <c r="J102"/>
  <c r="P196"/>
  <c r="T196"/>
  <c r="R201"/>
  <c r="P225"/>
  <c r="T225"/>
  <c r="BK297"/>
  <c r="J297"/>
  <c r="J107"/>
  <c r="P297"/>
  <c r="T297"/>
  <c i="2" r="BK349"/>
  <c r="J349"/>
  <c r="J106"/>
  <c r="BK371"/>
  <c r="J371"/>
  <c r="J108"/>
  <c r="BK238"/>
  <c r="J238"/>
  <c r="J104"/>
  <c i="3" r="BK222"/>
  <c r="J222"/>
  <c r="J104"/>
  <c r="BK294"/>
  <c r="J294"/>
  <c r="J106"/>
  <c r="BK316"/>
  <c r="J316"/>
  <c r="J108"/>
  <c i="2" r="BK131"/>
  <c r="J131"/>
  <c r="J99"/>
  <c i="3" r="F127"/>
  <c r="F93"/>
  <c r="BE202"/>
  <c r="BE182"/>
  <c r="BE199"/>
  <c r="J93"/>
  <c r="BE147"/>
  <c r="BE164"/>
  <c r="BE197"/>
  <c r="BE218"/>
  <c r="BE145"/>
  <c r="BE156"/>
  <c r="BE158"/>
  <c r="BE170"/>
  <c r="BE172"/>
  <c r="BE223"/>
  <c r="BE232"/>
  <c r="BE214"/>
  <c r="BE250"/>
  <c r="BE254"/>
  <c r="BE263"/>
  <c r="J127"/>
  <c r="BE135"/>
  <c r="BE160"/>
  <c r="BE192"/>
  <c r="BE210"/>
  <c r="BE216"/>
  <c r="BE242"/>
  <c r="BE267"/>
  <c r="BE137"/>
  <c r="BE189"/>
  <c r="BE256"/>
  <c r="BE133"/>
  <c r="BE178"/>
  <c r="BE180"/>
  <c r="BE206"/>
  <c r="BE252"/>
  <c r="BE265"/>
  <c r="BE287"/>
  <c r="BE302"/>
  <c r="BE285"/>
  <c r="BE310"/>
  <c r="BE312"/>
  <c r="BE293"/>
  <c r="BE162"/>
  <c r="BE174"/>
  <c r="BE194"/>
  <c r="BE244"/>
  <c r="BE248"/>
  <c r="BE257"/>
  <c r="BE271"/>
  <c r="BE273"/>
  <c r="BE275"/>
  <c r="BE279"/>
  <c r="BE298"/>
  <c r="E85"/>
  <c r="J91"/>
  <c r="BE139"/>
  <c r="BE141"/>
  <c r="BE154"/>
  <c r="BE168"/>
  <c r="BE236"/>
  <c r="BE259"/>
  <c r="BE261"/>
  <c r="BE281"/>
  <c r="BE306"/>
  <c r="BE308"/>
  <c r="BE314"/>
  <c r="BE317"/>
  <c r="BE212"/>
  <c r="BE228"/>
  <c r="BE230"/>
  <c r="BE234"/>
  <c r="BE238"/>
  <c r="BE240"/>
  <c r="BE283"/>
  <c r="BE289"/>
  <c r="BE295"/>
  <c r="BE300"/>
  <c r="BE166"/>
  <c r="BE176"/>
  <c r="BE184"/>
  <c r="BE226"/>
  <c r="BE246"/>
  <c r="BE269"/>
  <c r="BE277"/>
  <c r="BE291"/>
  <c i="2" r="J94"/>
  <c r="BE292"/>
  <c r="BE353"/>
  <c r="F93"/>
  <c r="BE133"/>
  <c r="BE176"/>
  <c r="BE188"/>
  <c r="BE225"/>
  <c r="BE231"/>
  <c r="BE242"/>
  <c r="F127"/>
  <c r="BE137"/>
  <c r="BE168"/>
  <c r="BE192"/>
  <c r="BE214"/>
  <c r="BE253"/>
  <c r="BE270"/>
  <c r="BE278"/>
  <c r="BE315"/>
  <c r="BE321"/>
  <c r="BE325"/>
  <c r="BE329"/>
  <c r="BE331"/>
  <c r="BE172"/>
  <c r="BE211"/>
  <c r="BE248"/>
  <c r="BE267"/>
  <c r="BE369"/>
  <c i="1" r="BB96"/>
  <c i="2" r="BE223"/>
  <c r="BE229"/>
  <c r="BE246"/>
  <c r="BE250"/>
  <c r="BE265"/>
  <c r="BE276"/>
  <c r="BE337"/>
  <c r="BE339"/>
  <c r="BE372"/>
  <c r="BE170"/>
  <c r="BE180"/>
  <c r="BE182"/>
  <c r="BE296"/>
  <c r="BE307"/>
  <c r="BE311"/>
  <c r="BE367"/>
  <c r="J93"/>
  <c r="BE147"/>
  <c r="BE178"/>
  <c r="BE206"/>
  <c r="BE227"/>
  <c r="BE284"/>
  <c r="BE286"/>
  <c r="BE288"/>
  <c r="BE313"/>
  <c r="BE323"/>
  <c r="BE345"/>
  <c r="BE347"/>
  <c i="1" r="BC96"/>
  <c i="2" r="J91"/>
  <c r="BE158"/>
  <c r="BE164"/>
  <c r="BE280"/>
  <c r="BE299"/>
  <c i="1" r="AW96"/>
  <c i="2" r="E85"/>
  <c r="BE139"/>
  <c r="BE274"/>
  <c r="BE174"/>
  <c r="BE184"/>
  <c r="BE209"/>
  <c r="BE218"/>
  <c r="BE239"/>
  <c r="BE262"/>
  <c r="BE341"/>
  <c r="BE343"/>
  <c i="1" r="BA96"/>
  <c i="2" r="BE135"/>
  <c r="BE156"/>
  <c r="BE233"/>
  <c r="BE350"/>
  <c r="BE244"/>
  <c r="BE257"/>
  <c r="BE260"/>
  <c r="BE272"/>
  <c r="BE298"/>
  <c r="BE300"/>
  <c r="BE303"/>
  <c r="BE309"/>
  <c r="BE317"/>
  <c r="BE290"/>
  <c r="BE357"/>
  <c r="BE361"/>
  <c r="BE166"/>
  <c r="BE294"/>
  <c r="BE301"/>
  <c r="BE305"/>
  <c r="BE319"/>
  <c r="BE327"/>
  <c r="BE333"/>
  <c r="BE335"/>
  <c r="BE141"/>
  <c r="BE198"/>
  <c r="BE355"/>
  <c r="BE365"/>
  <c r="BE145"/>
  <c r="BE160"/>
  <c r="BE186"/>
  <c r="BE190"/>
  <c r="BE201"/>
  <c r="BE282"/>
  <c r="BE363"/>
  <c i="3" r="F39"/>
  <c i="1" r="BD97"/>
  <c i="3" r="F38"/>
  <c i="1" r="BC97"/>
  <c r="BC95"/>
  <c r="AY95"/>
  <c i="3" r="F37"/>
  <c i="1" r="BB97"/>
  <c r="BB95"/>
  <c r="AX95"/>
  <c r="AS94"/>
  <c i="3" r="J36"/>
  <c i="1" r="AW97"/>
  <c i="3" r="F36"/>
  <c i="1" r="BA97"/>
  <c r="BA95"/>
  <c r="BA94"/>
  <c r="W30"/>
  <c i="2" r="F39"/>
  <c i="1" r="BD96"/>
  <c i="3" l="1" r="T131"/>
  <c r="T130"/>
  <c r="R131"/>
  <c r="R130"/>
  <c r="P131"/>
  <c r="P130"/>
  <c i="1" r="AU97"/>
  <c i="2" r="T131"/>
  <c r="T130"/>
  <c i="3" r="BK131"/>
  <c r="J131"/>
  <c r="J99"/>
  <c i="2" r="BK130"/>
  <c r="J130"/>
  <c r="J35"/>
  <c i="1" r="AV96"/>
  <c r="AT96"/>
  <c r="AU95"/>
  <c r="AU94"/>
  <c i="2" r="F35"/>
  <c i="1" r="AZ96"/>
  <c r="BC94"/>
  <c r="AY94"/>
  <c r="AW95"/>
  <c r="BB94"/>
  <c r="W31"/>
  <c i="2" r="J32"/>
  <c i="1" r="AG96"/>
  <c i="3" r="F35"/>
  <c i="1" r="AZ97"/>
  <c r="BD95"/>
  <c r="BD94"/>
  <c r="W33"/>
  <c r="AW94"/>
  <c r="AK30"/>
  <c i="3" r="J35"/>
  <c i="1" r="AV97"/>
  <c r="AT97"/>
  <c i="3" l="1" r="BK130"/>
  <c r="J130"/>
  <c r="J98"/>
  <c i="1" r="AN96"/>
  <c i="2" r="J98"/>
  <c r="J41"/>
  <c i="1" r="AZ95"/>
  <c r="AV95"/>
  <c r="AT95"/>
  <c r="AX94"/>
  <c r="W32"/>
  <c i="3" l="1" r="J32"/>
  <c i="1" r="AG97"/>
  <c r="AZ94"/>
  <c r="AV94"/>
  <c r="AK29"/>
  <c i="3" l="1" r="J41"/>
  <c i="1" r="AG95"/>
  <c r="AG94"/>
  <c r="AK26"/>
  <c r="AN97"/>
  <c r="AK35"/>
  <c r="AT94"/>
  <c r="W29"/>
  <c l="1" r="AN9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<sst xmlns="http://schemas.openxmlformats.org/spreadsheetml/2006/main">
  <si>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</si>
  <si>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</si>
  <si>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</si>
  <si>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</si>
  <si>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{de045fc8-68cc-4d0b-ab69-d289c2dc86a2}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</si>
  <si>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</si>
  <si>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</si>
  <si>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</si>
  <si>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</si>
  <si>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</si>
  <si>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</si>
  <si>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</si>
  <si>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</si>
  <si>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</si>
  <si>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422025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</si>
  <si>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</si>
  <si>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</si>
  <si>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Nemocnice Znojmo - Urgentní příjem 3. etapa - Zbudování urgentního příjmu v objektu A1 1.NP</t>
  </si>
  <si>
    <t>KSO:</t>
  </si>
  <si>
    <t>CC-CZ:</t>
  </si>
  <si>
    <t>Místo:</t>
  </si>
  <si>
    <t xml:space="preserve"> </t>
  </si>
  <si>
    <t>Datum:</t>
  </si>
  <si>
    <t>27. 6. 2025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</si>
  <si>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</si>
  <si>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</si>
  <si>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</si>
  <si>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</si>
  <si>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</si>
  <si>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</si>
  <si>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</si>
  <si>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</si>
  <si>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</si>
  <si>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</si>
  <si>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</si>
  <si>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</si>
  <si>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</si>
  <si>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</si>
  <si>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</si>
  <si>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</si>
  <si>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</si>
  <si>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</si>
  <si>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</si>
  <si>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</si>
  <si>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</si>
  <si>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</si>
  <si>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</si>
  <si>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</si>
  <si>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</si>
  <si>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</si>
  <si>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</si>
  <si>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</si>
  <si>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</si>
  <si>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</si>
  <si>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</si>
  <si>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</si>
  <si>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</si>
  <si>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</si>
  <si>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</si>
  <si>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</si>
  <si>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</si>
  <si>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</si>
  <si>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</si>
  <si>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</si>
  <si>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</si>
  <si>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</si>
  <si>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</si>
  <si>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</si>
  <si>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</si>
  <si>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</si>
  <si>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</si>
  <si>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</si>
  <si>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</si>
  <si>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</si>
  <si>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</si>
  <si>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</si>
  <si>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</si>
  <si>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03</t>
  </si>
  <si>
    <t>Venkovní kanalizace</t>
  </si>
  <si>
    <t>STA</t>
  </si>
  <si>
    <t>1</t>
  </si>
  <si>
    <t>{1260356c-4f0e-4173-8a9d-07b1aab78089}</t>
  </si>
  <si>
    <t>2</t>
  </si>
  <si>
    <t>/</t>
  </si>
  <si>
    <t>2.1</t>
  </si>
  <si>
    <t>Dešťová kanalizace</t>
  </si>
  <si>
    <t>Soupis</t>
  </si>
  <si>
    <t>{56e5570c-11ad-4c76-8a6c-ae97e16e1280}</t>
  </si>
  <si>
    <t>2.2</t>
  </si>
  <si>
    <t>Splašková kanalizace</t>
  </si>
  <si>
    <t>{123f4859-89c7-464b-be48-dc443bad0dcd}</t>
  </si>
  <si>
    <t>KRYCÍ LIST SOUPISU PRACÍ</t>
  </si>
  <si>
    <t>Objekt:</t>
  </si>
  <si>
    <t>SO 03 - Venkovní kanalizace</t>
  </si>
  <si>
    <t>Soupis:</t>
  </si>
  <si>
    <t>2.1 - Dešťová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</si>
  <si>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</si>
  <si>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</si>
  <si>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</si>
  <si>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</si>
  <si>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</si>
  <si>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</si>
  <si>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</si>
  <si>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</si>
  <si>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</si>
  <si>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</si>
  <si>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</si>
  <si>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</si>
  <si>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</si>
  <si>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</si>
  <si>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</si>
  <si>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</si>
  <si>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</si>
  <si>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</si>
  <si>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</si>
  <si>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</si>
  <si>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</si>
  <si>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</si>
  <si>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</si>
  <si>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</si>
  <si>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</si>
  <si>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</si>
  <si>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</si>
  <si>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</si>
  <si>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</si>
  <si>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</si>
  <si>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</si>
  <si>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</si>
  <si>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</si>
  <si>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</si>
  <si>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podkladu z kameniva drceného tl přes 200 do 300 mm strojně pl přes 200 m2</t>
  </si>
  <si>
    <t>m2</t>
  </si>
  <si>
    <t>CS ÚRS 2025 01</t>
  </si>
  <si>
    <t>4</t>
  </si>
  <si>
    <t>126897609</t>
  </si>
  <si>
    <t>VV</t>
  </si>
  <si>
    <t>(30+51+19+173)*1,3</t>
  </si>
  <si>
    <t>113107231</t>
  </si>
  <si>
    <t>Odstranění podkladu z betonu prostého tl přes 100 do 150 mm strojně pl přes 200 m2</t>
  </si>
  <si>
    <t>1396835249</t>
  </si>
  <si>
    <t>354,9</t>
  </si>
  <si>
    <t>3</t>
  </si>
  <si>
    <t>113107242</t>
  </si>
  <si>
    <t>Odstranění podkladu živičného tl přes 50 do 100 mm strojně pl přes 200 m2</t>
  </si>
  <si>
    <t>-283758084</t>
  </si>
  <si>
    <t>115001101</t>
  </si>
  <si>
    <t>Převedení vody potrubím DN do 100</t>
  </si>
  <si>
    <t>m</t>
  </si>
  <si>
    <t>416507016</t>
  </si>
  <si>
    <t>50+50</t>
  </si>
  <si>
    <t>5</t>
  </si>
  <si>
    <t>115101201</t>
  </si>
  <si>
    <t>Čerpání vody na dopravní výšku do 10 m průměrný přítok do 500 l/min</t>
  </si>
  <si>
    <t>hod</t>
  </si>
  <si>
    <t>1020897594</t>
  </si>
  <si>
    <t>"spodní"2*30*8</t>
  </si>
  <si>
    <t>"splašky" 2*30*24</t>
  </si>
  <si>
    <t>Součet</t>
  </si>
  <si>
    <t>6</t>
  </si>
  <si>
    <t>115101301</t>
  </si>
  <si>
    <t>Pohotovost čerpací soupravy pro dopravní výšku do 10 m přítok do 500 l/min</t>
  </si>
  <si>
    <t>den</t>
  </si>
  <si>
    <t>-134680719</t>
  </si>
  <si>
    <t>30*2*2</t>
  </si>
  <si>
    <t>7</t>
  </si>
  <si>
    <t>132254206</t>
  </si>
  <si>
    <t>Hloubení zapažených rýh š do 2000 mm v hornině třídy těžitelnosti I skupiny 3 objem do 5000 m3</t>
  </si>
  <si>
    <t>m3</t>
  </si>
  <si>
    <t>431195442</t>
  </si>
  <si>
    <t>"D"30*1,6*5,46</t>
  </si>
  <si>
    <t>"D1"3,5*51*1,3</t>
  </si>
  <si>
    <t>"D2" 19*1,825*1,3</t>
  </si>
  <si>
    <t>"přípojky" 173*1,8*1,3</t>
  </si>
  <si>
    <t xml:space="preserve">"stávající stoka "81*1*2,5 </t>
  </si>
  <si>
    <t>"stávající přípojky" 110*1*2,5</t>
  </si>
  <si>
    <t>0,5*1421,528</t>
  </si>
  <si>
    <t>8</t>
  </si>
  <si>
    <t>132354206</t>
  </si>
  <si>
    <t>Hloubení zapažených rýh š do 2000 mm v hornině třídy těžitelnosti II skupiny 4 objem do 5000 m3</t>
  </si>
  <si>
    <t>1087389557</t>
  </si>
  <si>
    <t>9</t>
  </si>
  <si>
    <t>139001101</t>
  </si>
  <si>
    <t>Příplatek za ztížení vykopávky v blízkosti podzemního vedení</t>
  </si>
  <si>
    <t>-693879256</t>
  </si>
  <si>
    <t>0,2*1421,528</t>
  </si>
  <si>
    <t>10</t>
  </si>
  <si>
    <t>151811131</t>
  </si>
  <si>
    <t>Osazení pažicího boxu hl výkopu do 4 m š do 1,2 m</t>
  </si>
  <si>
    <t>1648935273</t>
  </si>
  <si>
    <t>"D2" 19*1,825*2</t>
  </si>
  <si>
    <t>"přípojky" 173*1,8*2</t>
  </si>
  <si>
    <t>11</t>
  </si>
  <si>
    <t>151811132</t>
  </si>
  <si>
    <t>Osazení pažicího boxu hl výkopu do 4 m š přes 1,2 do 2,5 m</t>
  </si>
  <si>
    <t>1020070284</t>
  </si>
  <si>
    <t>"D1" 51*3,5*2</t>
  </si>
  <si>
    <t>151811142</t>
  </si>
  <si>
    <t>Osazení pažicího boxu hl výkopu do 6 m š přes 1,2 do 2,5 m</t>
  </si>
  <si>
    <t>-1845536246</t>
  </si>
  <si>
    <t>"D" 30*5,46*2</t>
  </si>
  <si>
    <t>13</t>
  </si>
  <si>
    <t>151811231</t>
  </si>
  <si>
    <t>Odstranění pažicího boxu hl výkopu do 4 m š do 1,2 m</t>
  </si>
  <si>
    <t>73714935</t>
  </si>
  <si>
    <t>692,150</t>
  </si>
  <si>
    <t>14</t>
  </si>
  <si>
    <t>151811232</t>
  </si>
  <si>
    <t>Odstranění pažicího boxu hl výkopu do 4 m š přes 1,2 do 2,5 m</t>
  </si>
  <si>
    <t>2055493805</t>
  </si>
  <si>
    <t>357</t>
  </si>
  <si>
    <t>15</t>
  </si>
  <si>
    <t>151811242</t>
  </si>
  <si>
    <t>Odstranění pažicího boxu hl výkopu do 6 m š přes 1,2 do 2,5 m</t>
  </si>
  <si>
    <t>1460690562</t>
  </si>
  <si>
    <t>327,6</t>
  </si>
  <si>
    <t>16</t>
  </si>
  <si>
    <t>162751117</t>
  </si>
  <si>
    <t>Vodorovné přemístění přes 9 000 do 10000 m výkopku/sypaniny z horniny třídy těžitelnosti I skupiny 1 až 3</t>
  </si>
  <si>
    <t>-195908543</t>
  </si>
  <si>
    <t>710,764</t>
  </si>
  <si>
    <t>17</t>
  </si>
  <si>
    <t>162751119</t>
  </si>
  <si>
    <t>Příplatek k vodorovnému přemístění výkopku/sypaniny z horniny třídy těžitelnosti I skupiny 1 až 3 ZKD 1000 m přes 10000 m</t>
  </si>
  <si>
    <t>-2051641532</t>
  </si>
  <si>
    <t>10*710,764</t>
  </si>
  <si>
    <t>18</t>
  </si>
  <si>
    <t>162751137</t>
  </si>
  <si>
    <t>Vodorovné přemístění přes 9 000 do 10000 m výkopku/sypaniny z horniny třídy těžitelnosti II skupiny 4 a 5</t>
  </si>
  <si>
    <t>-1047480407</t>
  </si>
  <si>
    <t>19</t>
  </si>
  <si>
    <t>162751139</t>
  </si>
  <si>
    <t>Příplatek k vodorovnému přemístění výkopku/sypaniny z horniny třídy těžitelnosti II skupiny 4 a 5 ZKD 1000 m přes 10000 m</t>
  </si>
  <si>
    <t>39540852</t>
  </si>
  <si>
    <t>20</t>
  </si>
  <si>
    <t>171201221</t>
  </si>
  <si>
    <t>Poplatek za uložení na skládce (skládkovné) zeminy a kamení kód odpadu 17 05 04</t>
  </si>
  <si>
    <t>t</t>
  </si>
  <si>
    <t>-1514677702</t>
  </si>
  <si>
    <t>1421,528*1,8*0,3</t>
  </si>
  <si>
    <t>171201231</t>
  </si>
  <si>
    <t>Poplatek za uložení zeminy a kamení na recyklační skládce (skládkovné) kód odpadu 17 05 04</t>
  </si>
  <si>
    <t>-1312749040</t>
  </si>
  <si>
    <t>1421,528*1,8*0,7</t>
  </si>
  <si>
    <t>22</t>
  </si>
  <si>
    <t>171251201</t>
  </si>
  <si>
    <t>Uložení sypaniny na skládky nebo meziskládky</t>
  </si>
  <si>
    <t>-351112514</t>
  </si>
  <si>
    <t>1421,528</t>
  </si>
  <si>
    <t>23</t>
  </si>
  <si>
    <t>174101101</t>
  </si>
  <si>
    <t>Zásyp jam, šachet rýh nebo kolem objektů sypaninou se zhutněním</t>
  </si>
  <si>
    <t>353606434</t>
  </si>
  <si>
    <t>1421,528-31,590-7,975-187,067</t>
  </si>
  <si>
    <t>24</t>
  </si>
  <si>
    <t>M</t>
  </si>
  <si>
    <t>58337344</t>
  </si>
  <si>
    <t>štěrkopísek frakce 0/32</t>
  </si>
  <si>
    <t>76389798</t>
  </si>
  <si>
    <t>1194,896*1,8</t>
  </si>
  <si>
    <t>25</t>
  </si>
  <si>
    <t>175151101</t>
  </si>
  <si>
    <t>Obsypání potrubí strojně sypaninou bez prohození, uloženou do 3 m</t>
  </si>
  <si>
    <t>1062678598</t>
  </si>
  <si>
    <t>"DN 400" 30*1,6*0,7-3,14*0,2*0,2*30</t>
  </si>
  <si>
    <t>"DN 300"51*1,3*0,6</t>
  </si>
  <si>
    <t>"DN 200" (19+60)*1,3*0,5</t>
  </si>
  <si>
    <t>"DN 150"113*1,3*0,45</t>
  </si>
  <si>
    <t>26</t>
  </si>
  <si>
    <t>58337310</t>
  </si>
  <si>
    <t>štěrkopísek frakce 0/4</t>
  </si>
  <si>
    <t>1455713974</t>
  </si>
  <si>
    <t>187,067*1,8</t>
  </si>
  <si>
    <t>Zakládání</t>
  </si>
  <si>
    <t>27</t>
  </si>
  <si>
    <t>211531111</t>
  </si>
  <si>
    <t>Výplň odvodňovacích žeber nebo trativodů kamenivem hrubým drceným frakce 16 až 63 mm</t>
  </si>
  <si>
    <t>-914491002</t>
  </si>
  <si>
    <t>"D"30*1,6*0,15</t>
  </si>
  <si>
    <t>"D1" 51*1,3*0,15</t>
  </si>
  <si>
    <t>"D2" 19*1,3*0,15</t>
  </si>
  <si>
    <t>28</t>
  </si>
  <si>
    <t>212751105</t>
  </si>
  <si>
    <t>Trativod z drenážních trubek flexibilních PVC-U SN 4 perforace 360° včetně lože otevřený výkop DN 125 pro meliorace</t>
  </si>
  <si>
    <t>982805007</t>
  </si>
  <si>
    <t>100</t>
  </si>
  <si>
    <t>Svislé a kompletní konstrukce</t>
  </si>
  <si>
    <t>29</t>
  </si>
  <si>
    <t>359901111</t>
  </si>
  <si>
    <t>Vyčištění stok</t>
  </si>
  <si>
    <t>1084946517</t>
  </si>
  <si>
    <t>30</t>
  </si>
  <si>
    <t>359901212</t>
  </si>
  <si>
    <t>Monitoring stoky jakékoli výšky na stávající kanalizaci</t>
  </si>
  <si>
    <t>-1717688537</t>
  </si>
  <si>
    <t>Vodorovné konstrukce</t>
  </si>
  <si>
    <t>31</t>
  </si>
  <si>
    <t>451541111</t>
  </si>
  <si>
    <t>Lože pod potrubí otevřený výkop ze štěrkodrtě</t>
  </si>
  <si>
    <t>-1913674915</t>
  </si>
  <si>
    <t>"1000"3*1,5*1,5*0,1</t>
  </si>
  <si>
    <t>"400"4*0,5*0,5*0,1</t>
  </si>
  <si>
    <t>32</t>
  </si>
  <si>
    <t>451572111</t>
  </si>
  <si>
    <t>Lože pod potrubí otevřený výkop z kameniva drobného těženého</t>
  </si>
  <si>
    <t>-552006725</t>
  </si>
  <si>
    <t>"D1" 51*1,3*0,1</t>
  </si>
  <si>
    <t>"D2" 19*1,3*0,1</t>
  </si>
  <si>
    <t>"přípojky" 173*1,3*0,1</t>
  </si>
  <si>
    <t>33</t>
  </si>
  <si>
    <t>452112112</t>
  </si>
  <si>
    <t>Osazení betonových prstenců nebo rámů v do 100 mm pod poklopy a mříže</t>
  </si>
  <si>
    <t>kus</t>
  </si>
  <si>
    <t>-266976811</t>
  </si>
  <si>
    <t>3+1</t>
  </si>
  <si>
    <t>34</t>
  </si>
  <si>
    <t>59224187</t>
  </si>
  <si>
    <t>prstenec šachtový vyrovnávací betonový 625x120x100mm</t>
  </si>
  <si>
    <t>-671121929</t>
  </si>
  <si>
    <t>2+1</t>
  </si>
  <si>
    <t>35</t>
  </si>
  <si>
    <t>59224185</t>
  </si>
  <si>
    <t>prstenec šachtový vyrovnávací betonový 625x120x60mm</t>
  </si>
  <si>
    <t>-1099183573</t>
  </si>
  <si>
    <t>36</t>
  </si>
  <si>
    <t>452112122</t>
  </si>
  <si>
    <t>Osazení betonových prstenců nebo rámů v přes 100 do 200 mm pod poklopy a mříže</t>
  </si>
  <si>
    <t>951177616</t>
  </si>
  <si>
    <t>37</t>
  </si>
  <si>
    <t>59224188</t>
  </si>
  <si>
    <t>prstenec šachtový vyrovnávací betonový 625x120x120mm</t>
  </si>
  <si>
    <t>315487596</t>
  </si>
  <si>
    <t>38</t>
  </si>
  <si>
    <t>452311141</t>
  </si>
  <si>
    <t>Podkladní desky z betonu prostého bez zvýšených nároků na prostředí tř. C 16/20 otevřený výkop</t>
  </si>
  <si>
    <t>-1726159428</t>
  </si>
  <si>
    <t>"D" 30*1,6*0,15</t>
  </si>
  <si>
    <t>"400"0,5*0,5*0,1*4</t>
  </si>
  <si>
    <t>Komunikace pozemní</t>
  </si>
  <si>
    <t>39</t>
  </si>
  <si>
    <t>564871111</t>
  </si>
  <si>
    <t>Podklad ze štěrkodrtě ŠD plochy přes 100 m2 tl 250 mm</t>
  </si>
  <si>
    <t>-1888459581</t>
  </si>
  <si>
    <t>354,9*2</t>
  </si>
  <si>
    <t>Vedení trubní dálková a přípojná</t>
  </si>
  <si>
    <t>40</t>
  </si>
  <si>
    <t>810136R</t>
  </si>
  <si>
    <t>Zalití popílkovou směsí stávajícího potrubí vč. přípravy na zalití</t>
  </si>
  <si>
    <t>-846554274</t>
  </si>
  <si>
    <t>3,14*0,15*0,15*20</t>
  </si>
  <si>
    <t>41</t>
  </si>
  <si>
    <t>810351811</t>
  </si>
  <si>
    <t>Bourání stávajícího potrubí z betonu DN do 200</t>
  </si>
  <si>
    <t>-97270753</t>
  </si>
  <si>
    <t>110</t>
  </si>
  <si>
    <t>42</t>
  </si>
  <si>
    <t>810391811</t>
  </si>
  <si>
    <t>Bourání stávajícího potrubí z betonu DN přes 200 do 400</t>
  </si>
  <si>
    <t>-794138140</t>
  </si>
  <si>
    <t>81</t>
  </si>
  <si>
    <t>43</t>
  </si>
  <si>
    <t>871313123</t>
  </si>
  <si>
    <t>Montáž kanalizačního potrubí hladkého plnostěnného SN 12 z PVC-U DN 160</t>
  </si>
  <si>
    <t>2002440606</t>
  </si>
  <si>
    <t>"přípojky" 113</t>
  </si>
  <si>
    <t>44</t>
  </si>
  <si>
    <t>28611260</t>
  </si>
  <si>
    <t>trubka kanalizační PVC-U plnostěnná jednovrstvá DN 160x3000mm SN12</t>
  </si>
  <si>
    <t>1845475220</t>
  </si>
  <si>
    <t>113</t>
  </si>
  <si>
    <t>113*1,03 'Přepočtené koeficientem množství</t>
  </si>
  <si>
    <t>45</t>
  </si>
  <si>
    <t>871353123</t>
  </si>
  <si>
    <t>Montáž kanalizačního potrubí hladkého plnostěnného SN 12 z PVC-U DN 200</t>
  </si>
  <si>
    <t>1774336436</t>
  </si>
  <si>
    <t>"D2"19</t>
  </si>
  <si>
    <t>"přípojky" 60</t>
  </si>
  <si>
    <t>46</t>
  </si>
  <si>
    <t>28611263</t>
  </si>
  <si>
    <t>trubka kanalizační PVC-U plnostěnná jednovrstvá DN 200x6000mm SN12</t>
  </si>
  <si>
    <t>-832617876</t>
  </si>
  <si>
    <t>79</t>
  </si>
  <si>
    <t>79*1,03 'Přepočtené koeficientem množství</t>
  </si>
  <si>
    <t>47</t>
  </si>
  <si>
    <t>871373123</t>
  </si>
  <si>
    <t>Montáž kanalizačního potrubí hladkého plnostěnného SN 12 z PVC-U DN 315</t>
  </si>
  <si>
    <t>554574058</t>
  </si>
  <si>
    <t>51</t>
  </si>
  <si>
    <t>48</t>
  </si>
  <si>
    <t>28611267</t>
  </si>
  <si>
    <t>trubka kanalizační PVC-U plnostěnná jednovrstvá DN 315x6000mm SN12</t>
  </si>
  <si>
    <t>-172050031</t>
  </si>
  <si>
    <t>51*1,03 'Přepočtené koeficientem množství</t>
  </si>
  <si>
    <t>49</t>
  </si>
  <si>
    <t>871393123</t>
  </si>
  <si>
    <t>Montáž kanalizačního potrubí hladkého plnostěnného SN 12 z PVC-U DN 400</t>
  </si>
  <si>
    <t>-1549387985</t>
  </si>
  <si>
    <t>"D" 30</t>
  </si>
  <si>
    <t>50</t>
  </si>
  <si>
    <t>28611269</t>
  </si>
  <si>
    <t>trubka kanalizační PVC-U plnostěnná jednovrstvá DN 400x6000mm SN12</t>
  </si>
  <si>
    <t>1613583537</t>
  </si>
  <si>
    <t>30*1,03 'Přepočtené koeficientem množství</t>
  </si>
  <si>
    <t>877310310</t>
  </si>
  <si>
    <t>Montáž kolen na kanalizačním potrubí z PP nebo tvrdého PVC-U trub hladkých plnostěnných DN 150</t>
  </si>
  <si>
    <t>438986100</t>
  </si>
  <si>
    <t>52</t>
  </si>
  <si>
    <t>28651202</t>
  </si>
  <si>
    <t>koleno kanalizační PVC-U plnostěnné 160x45°</t>
  </si>
  <si>
    <t>-980752852</t>
  </si>
  <si>
    <t>53</t>
  </si>
  <si>
    <t>877310320</t>
  </si>
  <si>
    <t>Montáž odboček na kanalizačním potrubí z PP nebo tvrdého PVC-U trub hladkých plnostěnných DN 150</t>
  </si>
  <si>
    <t>1818322632</t>
  </si>
  <si>
    <t>54</t>
  </si>
  <si>
    <t>28651215</t>
  </si>
  <si>
    <t>odbočka kanalizační PVC-U plnostěnná DN 160/160/45°</t>
  </si>
  <si>
    <t>-1532686758</t>
  </si>
  <si>
    <t>55</t>
  </si>
  <si>
    <t>877350310</t>
  </si>
  <si>
    <t>Montáž kolen na kanalizačním potrubí z PP nebo tvrdého PVC-U trub hladkých plnostěnných DN 200</t>
  </si>
  <si>
    <t>73206432</t>
  </si>
  <si>
    <t>56</t>
  </si>
  <si>
    <t>28651205</t>
  </si>
  <si>
    <t>koleno kanalizační PVC-U plnostěnné 200x45°</t>
  </si>
  <si>
    <t>-1412812085</t>
  </si>
  <si>
    <t>57</t>
  </si>
  <si>
    <t>877350320</t>
  </si>
  <si>
    <t>Montáž odboček na kanalizačním potrubí z PP nebo tvrdého PVC-U trub hladkých plnostěnných DN 200</t>
  </si>
  <si>
    <t>-1711176477</t>
  </si>
  <si>
    <t>58</t>
  </si>
  <si>
    <t>28651216</t>
  </si>
  <si>
    <t>odbočka kanalizační PVC-U plnostěnná DN 200/160/45°</t>
  </si>
  <si>
    <t>-460941170</t>
  </si>
  <si>
    <t>59</t>
  </si>
  <si>
    <t>877370320</t>
  </si>
  <si>
    <t>Montáž odboček na kanalizačním potrubí z PP nebo tvrdého PVC-U trub hladkých plnostěnných DN 300</t>
  </si>
  <si>
    <t>-162151951</t>
  </si>
  <si>
    <t>60</t>
  </si>
  <si>
    <t>28651221</t>
  </si>
  <si>
    <t>odbočka kanalizační PVC-U plnostěnná DN 315/160/45°</t>
  </si>
  <si>
    <t>305721514</t>
  </si>
  <si>
    <t>61</t>
  </si>
  <si>
    <t>877390320</t>
  </si>
  <si>
    <t>Montáž odboček na kanalizačním potrubí z PP nebo tvrdého PVC-U trub hladkých plnostěnných DN 400</t>
  </si>
  <si>
    <t>-946491726</t>
  </si>
  <si>
    <t>62</t>
  </si>
  <si>
    <t>28651225</t>
  </si>
  <si>
    <t>odbočka kanalizační PVC-U plnostěnná DN 400/160/45°</t>
  </si>
  <si>
    <t>-291344107</t>
  </si>
  <si>
    <t>63</t>
  </si>
  <si>
    <t>28651226</t>
  </si>
  <si>
    <t>odbočka kanalizační PVC-U plnostěnná DN 400/200/45°</t>
  </si>
  <si>
    <t>-2005106454</t>
  </si>
  <si>
    <t>64</t>
  </si>
  <si>
    <t>890211851</t>
  </si>
  <si>
    <t>Bourání šachet z prostého betonu strojně obestavěného prostoru do 1,5 m3</t>
  </si>
  <si>
    <t>915871772</t>
  </si>
  <si>
    <t>0,43*3*5</t>
  </si>
  <si>
    <t>65</t>
  </si>
  <si>
    <t>892352121</t>
  </si>
  <si>
    <t>Tlaková zkouška vzduchem potrubí DN 200 těsnícím vakem ucpávkovým</t>
  </si>
  <si>
    <t>úsek</t>
  </si>
  <si>
    <t>-408764912</t>
  </si>
  <si>
    <t>66</t>
  </si>
  <si>
    <t>892372121</t>
  </si>
  <si>
    <t>Tlaková zkouška vzduchem potrubí DN 300 těsnícím vakem ucpávkovým</t>
  </si>
  <si>
    <t>-2106256492</t>
  </si>
  <si>
    <t>67</t>
  </si>
  <si>
    <t>892392121</t>
  </si>
  <si>
    <t>Tlaková zkouška vzduchem potrubí DN 400 těsnícím vakem ucpávkovým</t>
  </si>
  <si>
    <t>204826004</t>
  </si>
  <si>
    <t>68</t>
  </si>
  <si>
    <t>894411131</t>
  </si>
  <si>
    <t>Zřízení šachet kanalizačních z betonových dílců na potrubí DN přes 300 do 400 dno beton tř. C 25/30</t>
  </si>
  <si>
    <t>55967398</t>
  </si>
  <si>
    <t>69</t>
  </si>
  <si>
    <t>59224039</t>
  </si>
  <si>
    <t>dno betonové šachtové DN 400 žlab nástupnice beton 100x88,5x23cm celoobložená PP</t>
  </si>
  <si>
    <t>1869992888</t>
  </si>
  <si>
    <t>70</t>
  </si>
  <si>
    <t>59224038</t>
  </si>
  <si>
    <t>dno betonové šachtové DN 400 betonový žlab i nástupnice 100x88,5x23cm</t>
  </si>
  <si>
    <t>-1960920540</t>
  </si>
  <si>
    <t>71</t>
  </si>
  <si>
    <t>59224029</t>
  </si>
  <si>
    <t>dno betonové šachtové DN 300 betonový žlab i nástupnice 100x78,5x15cm</t>
  </si>
  <si>
    <t>-4862472</t>
  </si>
  <si>
    <t>72</t>
  </si>
  <si>
    <t>89-2</t>
  </si>
  <si>
    <t xml:space="preserve">Spádišťové zhlaví - potrubí, odbočka, kolena , vývrty vč. utěsnění, napojení, obetonování  D+M</t>
  </si>
  <si>
    <t>ks</t>
  </si>
  <si>
    <t>-798601276</t>
  </si>
  <si>
    <t>73</t>
  </si>
  <si>
    <t>59224162</t>
  </si>
  <si>
    <t>skruž betonová kanalizační se stupadly 100x100x12cm vč. PP obkladu</t>
  </si>
  <si>
    <t>1653960459</t>
  </si>
  <si>
    <t>74</t>
  </si>
  <si>
    <t>592241621</t>
  </si>
  <si>
    <t>skruž betonová kanalizační se stupadly 100x100x12cm</t>
  </si>
  <si>
    <t>1518451719</t>
  </si>
  <si>
    <t>75</t>
  </si>
  <si>
    <t>59224161</t>
  </si>
  <si>
    <t>skruž betonová kanalizační se stupadly 100x50x12cm</t>
  </si>
  <si>
    <t>-48798354</t>
  </si>
  <si>
    <t>76</t>
  </si>
  <si>
    <t>59224160</t>
  </si>
  <si>
    <t xml:space="preserve">skruž betonová kanalizační se stupadly 100x25x12cm </t>
  </si>
  <si>
    <t>-1433382466</t>
  </si>
  <si>
    <t>77</t>
  </si>
  <si>
    <t>59224167</t>
  </si>
  <si>
    <t>skruž betonová přechodová 62,5/100x60x12cm stupadla poplastovaná</t>
  </si>
  <si>
    <t>1041693295</t>
  </si>
  <si>
    <t>78</t>
  </si>
  <si>
    <t>28612253</t>
  </si>
  <si>
    <t>vložka šachtová kanalizační DN 315</t>
  </si>
  <si>
    <t>-484950829</t>
  </si>
  <si>
    <t>28612254</t>
  </si>
  <si>
    <t>vložka šachtová kanalizační DN 400</t>
  </si>
  <si>
    <t>556579264</t>
  </si>
  <si>
    <t>80</t>
  </si>
  <si>
    <t>28612251</t>
  </si>
  <si>
    <t>vložka šachtová kanalizační DN 200</t>
  </si>
  <si>
    <t>-1928735431</t>
  </si>
  <si>
    <t>28612250</t>
  </si>
  <si>
    <t>vložka šachtová kanalizační DN 160</t>
  </si>
  <si>
    <t>-59132442</t>
  </si>
  <si>
    <t>82</t>
  </si>
  <si>
    <t>59224348</t>
  </si>
  <si>
    <t>těsnění elastomerové pro spojení šachetních dílů DN 1000</t>
  </si>
  <si>
    <t>2092001237</t>
  </si>
  <si>
    <t>83</t>
  </si>
  <si>
    <t>894812008</t>
  </si>
  <si>
    <t>Revizní a čistící šachta z PP šachtové dno DN 400/200 pravý a levý přítok</t>
  </si>
  <si>
    <t>-1682259106</t>
  </si>
  <si>
    <t>84</t>
  </si>
  <si>
    <t>894812034</t>
  </si>
  <si>
    <t>Revizní a čistící šachta z PP DN 400 šachtová roura korugovaná bez hrdla světlé hloubky 3000 mm</t>
  </si>
  <si>
    <t>1218435703</t>
  </si>
  <si>
    <t>85</t>
  </si>
  <si>
    <t>894812041</t>
  </si>
  <si>
    <t>Příplatek k rourám revizní a čistící šachty z PP DN 400 za uříznutí šachtové roury</t>
  </si>
  <si>
    <t>-1416441249</t>
  </si>
  <si>
    <t>86</t>
  </si>
  <si>
    <t>894812063</t>
  </si>
  <si>
    <t>Revizní a čistící šachta z PP DN 400 poklop litinový plný čtvercový do teleskopické trubky pro třídu zatížení D400</t>
  </si>
  <si>
    <t>376818257</t>
  </si>
  <si>
    <t>87</t>
  </si>
  <si>
    <t>899102211</t>
  </si>
  <si>
    <t>Demontáž poklopů litinových nebo ocelových včetně rámů hmotnosti přes 50 do 100 kg</t>
  </si>
  <si>
    <t>544552493</t>
  </si>
  <si>
    <t>88</t>
  </si>
  <si>
    <t>899104112</t>
  </si>
  <si>
    <t>Osazení poklopů litinových, ocelových nebo železobetonových včetně rámů pro třídu zatížení D400, E600</t>
  </si>
  <si>
    <t>-176799661</t>
  </si>
  <si>
    <t>89</t>
  </si>
  <si>
    <t>55241032</t>
  </si>
  <si>
    <t xml:space="preserve">poklop šachtový litinový  vč. rámu kruhový DN 600 bez ventilace tř D400 </t>
  </si>
  <si>
    <t>2084475546</t>
  </si>
  <si>
    <t>90</t>
  </si>
  <si>
    <t>9-02</t>
  </si>
  <si>
    <t xml:space="preserve">Přepojení stáv. přípojek - tvarovky, přechodky, spojky  D+M</t>
  </si>
  <si>
    <t>-459126555</t>
  </si>
  <si>
    <t>91</t>
  </si>
  <si>
    <t>9-04</t>
  </si>
  <si>
    <t xml:space="preserve">Napojení na stáv. potrubí DN 300- 400  - výřez, prožná spojka, napojení</t>
  </si>
  <si>
    <t>512</t>
  </si>
  <si>
    <t>-875176856</t>
  </si>
  <si>
    <t>Ostatní konstrukce a práce, bourání</t>
  </si>
  <si>
    <t>92</t>
  </si>
  <si>
    <t>919112233</t>
  </si>
  <si>
    <t>Řezání spár pro vytvoření komůrky š 20 mm hl 40 mm pro těsnící zálivku v živičném krytu</t>
  </si>
  <si>
    <t>-1390636094</t>
  </si>
  <si>
    <t>100+173</t>
  </si>
  <si>
    <t>997</t>
  </si>
  <si>
    <t>Doprava suti a vybouraných hmot</t>
  </si>
  <si>
    <t>93</t>
  </si>
  <si>
    <t>997221551</t>
  </si>
  <si>
    <t>Vodorovná doprava suti ze sypkých materiálů do 1 km</t>
  </si>
  <si>
    <t>1527283167</t>
  </si>
  <si>
    <t>144,144</t>
  </si>
  <si>
    <t>94</t>
  </si>
  <si>
    <t>997221559</t>
  </si>
  <si>
    <t>Příplatek ZKD 1 km u vodorovné dopravy suti ze sypkých materiálů</t>
  </si>
  <si>
    <t>-1755551589</t>
  </si>
  <si>
    <t>19*144,144</t>
  </si>
  <si>
    <t>95</t>
  </si>
  <si>
    <t>997221561</t>
  </si>
  <si>
    <t>Vodorovná doprava suti z kusových materiálů do 1 km</t>
  </si>
  <si>
    <t>-1523505300</t>
  </si>
  <si>
    <t>106,470+19,8+25,92+11,352</t>
  </si>
  <si>
    <t>72,072</t>
  </si>
  <si>
    <t>96</t>
  </si>
  <si>
    <t>997221569</t>
  </si>
  <si>
    <t>Příplatek ZKD 1 km u vodorovné dopravy suti z kusových materiálů</t>
  </si>
  <si>
    <t>1900046052</t>
  </si>
  <si>
    <t>19*235,614</t>
  </si>
  <si>
    <t>97</t>
  </si>
  <si>
    <t>997221611</t>
  </si>
  <si>
    <t>Nakládání suti na dopravní prostředky pro vodorovnou dopravu</t>
  </si>
  <si>
    <t>-2046916626</t>
  </si>
  <si>
    <t>144,144+235,614</t>
  </si>
  <si>
    <t>98</t>
  </si>
  <si>
    <t>997221861</t>
  </si>
  <si>
    <t>Poplatek za uložení na recyklační skládce (skládkovné) stavebního odpadu z prostého betonu pod kódem 17 01 01</t>
  </si>
  <si>
    <t>1813877781</t>
  </si>
  <si>
    <t>163,542</t>
  </si>
  <si>
    <t>99</t>
  </si>
  <si>
    <t>997221873</t>
  </si>
  <si>
    <t>Poplatek za uložení na recyklační skládce (skládkovné) stavebního odpadu zeminy a kamení zatříděného do Katalogu odpadů pod kódem 17 05 04</t>
  </si>
  <si>
    <t>-1376991665</t>
  </si>
  <si>
    <t>997221875</t>
  </si>
  <si>
    <t>Poplatek za uložení na recyklační skládce (skládkovné) stavebního odpadu asfaltového bez obsahu dehtu zatříděného do Katalogu odpadů pod kódem 17 03 02</t>
  </si>
  <si>
    <t>1971899273</t>
  </si>
  <si>
    <t>998</t>
  </si>
  <si>
    <t>Přesun hmot</t>
  </si>
  <si>
    <t>101</t>
  </si>
  <si>
    <t>998276101</t>
  </si>
  <si>
    <t>Přesun hmot pro trubní vedení z trub z plastických hmot otevřený výkop</t>
  </si>
  <si>
    <t>-599723755</t>
  </si>
  <si>
    <t>2.2 - Splašková kanalizace</t>
  </si>
  <si>
    <t>-124757498</t>
  </si>
  <si>
    <t>(41+43)*1,3</t>
  </si>
  <si>
    <t>-668691193</t>
  </si>
  <si>
    <t>109,2</t>
  </si>
  <si>
    <t>31933358</t>
  </si>
  <si>
    <t>-2127855622</t>
  </si>
  <si>
    <t>1807370022</t>
  </si>
  <si>
    <t>1134512009</t>
  </si>
  <si>
    <t>1489672276</t>
  </si>
  <si>
    <t>"stoka"41*3,25*1,4</t>
  </si>
  <si>
    <t>"přípojky"43*1,3*3</t>
  </si>
  <si>
    <t>"stávající stoka "16*1*3</t>
  </si>
  <si>
    <t>"stávající přípojky" 19*1*2,5</t>
  </si>
  <si>
    <t>0,5*449,750</t>
  </si>
  <si>
    <t>269643211</t>
  </si>
  <si>
    <t>-1827331595</t>
  </si>
  <si>
    <t>0,2*449,750</t>
  </si>
  <si>
    <t>517127544</t>
  </si>
  <si>
    <t>"přípojky" 43*3*2</t>
  </si>
  <si>
    <t>-1555686620</t>
  </si>
  <si>
    <t>"stoka" 41*3,25*2</t>
  </si>
  <si>
    <t>1322770945</t>
  </si>
  <si>
    <t>258</t>
  </si>
  <si>
    <t>1498481172</t>
  </si>
  <si>
    <t>266,5</t>
  </si>
  <si>
    <t>1319897300</t>
  </si>
  <si>
    <t>224,875</t>
  </si>
  <si>
    <t>379403735</t>
  </si>
  <si>
    <t>10*224,875</t>
  </si>
  <si>
    <t>-1734373177</t>
  </si>
  <si>
    <t>-1919904117</t>
  </si>
  <si>
    <t>927809801</t>
  </si>
  <si>
    <t>436,850*1,8*0,3</t>
  </si>
  <si>
    <t>924535892</t>
  </si>
  <si>
    <t>-697846160</t>
  </si>
  <si>
    <t>449,750</t>
  </si>
  <si>
    <t>231749838</t>
  </si>
  <si>
    <t>449,750-11,33-61,150</t>
  </si>
  <si>
    <t>-69553505</t>
  </si>
  <si>
    <t>377,270*1,8</t>
  </si>
  <si>
    <t>-2001504914</t>
  </si>
  <si>
    <t>"DN 300"41*1,4*0,6+1*1,4*0,6</t>
  </si>
  <si>
    <t>"DN 250" 10*1,3*0,55</t>
  </si>
  <si>
    <t>"DN 150"32*1,3*0,45</t>
  </si>
  <si>
    <t>-1012029901</t>
  </si>
  <si>
    <t>61,150*1,8</t>
  </si>
  <si>
    <t>-1995218397</t>
  </si>
  <si>
    <t>"stoka"41*1,4*0,15</t>
  </si>
  <si>
    <t>-1892962048</t>
  </si>
  <si>
    <t>98873327</t>
  </si>
  <si>
    <t>-1990380414</t>
  </si>
  <si>
    <t>-540735525</t>
  </si>
  <si>
    <t>"1000"2*1,5*1,5*0,1</t>
  </si>
  <si>
    <t>"400"1*0,5*0,5*0,1</t>
  </si>
  <si>
    <t>318083651</t>
  </si>
  <si>
    <t>"stoka" 41*1,4*0,1</t>
  </si>
  <si>
    <t>"přípojky" 43*1,3*0,1</t>
  </si>
  <si>
    <t>1037224889</t>
  </si>
  <si>
    <t>882209718</t>
  </si>
  <si>
    <t>838671485</t>
  </si>
  <si>
    <t>1+2</t>
  </si>
  <si>
    <t>833563897</t>
  </si>
  <si>
    <t>-1496570274</t>
  </si>
  <si>
    <t>"400"0,5*0,5*0,1*1</t>
  </si>
  <si>
    <t>584323725</t>
  </si>
  <si>
    <t>109,2*2</t>
  </si>
  <si>
    <t>-568007682</t>
  </si>
  <si>
    <t>3,14*0,15*0,15*25</t>
  </si>
  <si>
    <t>830361811</t>
  </si>
  <si>
    <t>Bourání stávajícího kameninového potrubí DN přes 150 do 250</t>
  </si>
  <si>
    <t>-1472488506</t>
  </si>
  <si>
    <t>830391811</t>
  </si>
  <si>
    <t>Bourání stávajícího kameninového potrubí DN přes 205 do 400</t>
  </si>
  <si>
    <t>102938396</t>
  </si>
  <si>
    <t>-1125807842</t>
  </si>
  <si>
    <t>"přípojky" 32</t>
  </si>
  <si>
    <t>-683152063</t>
  </si>
  <si>
    <t>32*1,03</t>
  </si>
  <si>
    <t>871363123</t>
  </si>
  <si>
    <t>Montáž kanalizačního potrubí hladkého plnostěnného SN 12 z PVC-U DN 250</t>
  </si>
  <si>
    <t>1907230589</t>
  </si>
  <si>
    <t>28611264</t>
  </si>
  <si>
    <t>trubka kanalizační PVC-U plnostěnná jednovrstvá DN 250x3000mm SN12</t>
  </si>
  <si>
    <t>-574357517</t>
  </si>
  <si>
    <t>10*1,03</t>
  </si>
  <si>
    <t>1048443507</t>
  </si>
  <si>
    <t>-188454706</t>
  </si>
  <si>
    <t>41*1,03</t>
  </si>
  <si>
    <t>338272307</t>
  </si>
  <si>
    <t>-1279164158</t>
  </si>
  <si>
    <t>-438131062</t>
  </si>
  <si>
    <t>122166407</t>
  </si>
  <si>
    <t>-1582219730</t>
  </si>
  <si>
    <t>0,43*3,5*2</t>
  </si>
  <si>
    <t>870942935</t>
  </si>
  <si>
    <t>1756648594</t>
  </si>
  <si>
    <t>682674824</t>
  </si>
  <si>
    <t>29123964</t>
  </si>
  <si>
    <t>284241674</t>
  </si>
  <si>
    <t>-337641043</t>
  </si>
  <si>
    <t>-6216229</t>
  </si>
  <si>
    <t>1133574180</t>
  </si>
  <si>
    <t>28612252</t>
  </si>
  <si>
    <t>vložka šachtová kanalizační DN 250</t>
  </si>
  <si>
    <t>-1213022761</t>
  </si>
  <si>
    <t>-132138606</t>
  </si>
  <si>
    <t>-341379444</t>
  </si>
  <si>
    <t>894812001</t>
  </si>
  <si>
    <t>Revizní a čistící šachta z PP šachtové dno DN 400/150 přímý tok</t>
  </si>
  <si>
    <t>-1293392534</t>
  </si>
  <si>
    <t>421898577</t>
  </si>
  <si>
    <t>350229662</t>
  </si>
  <si>
    <t>480856936</t>
  </si>
  <si>
    <t>-166075781</t>
  </si>
  <si>
    <t>1765504538</t>
  </si>
  <si>
    <t>-1741373529</t>
  </si>
  <si>
    <t>-2026279116</t>
  </si>
  <si>
    <t>1652587958</t>
  </si>
  <si>
    <t>9-05</t>
  </si>
  <si>
    <t>Výšková úprava poklopu</t>
  </si>
  <si>
    <t>566862014</t>
  </si>
  <si>
    <t>-1298015808</t>
  </si>
  <si>
    <t>(41+43)*2</t>
  </si>
  <si>
    <t>976286350</t>
  </si>
  <si>
    <t>48,048</t>
  </si>
  <si>
    <t>-1485906402</t>
  </si>
  <si>
    <t>19*48,048</t>
  </si>
  <si>
    <t>476297220</t>
  </si>
  <si>
    <t>35,490+1,235+2,480+5,298</t>
  </si>
  <si>
    <t>24,024</t>
  </si>
  <si>
    <t>-1885589614</t>
  </si>
  <si>
    <t>19*68,527</t>
  </si>
  <si>
    <t>-1961225189</t>
  </si>
  <si>
    <t>48,048+68,527</t>
  </si>
  <si>
    <t>2101348767</t>
  </si>
  <si>
    <t>44,503</t>
  </si>
  <si>
    <t>286160008</t>
  </si>
  <si>
    <t>-873786774</t>
  </si>
  <si>
    <t>-1830614197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</si>
</sst>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21</v>
      </c>
      <c r="AK11" s="30" t="s">
        <v>26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27</v>
      </c>
      <c r="AK13" s="30" t="s">
        <v>25</v>
      </c>
      <c r="AN13" s="32" t="s">
        <v>28</v>
      </c>
      <c r="AR13" s="20"/>
      <c r="BE13" s="29"/>
      <c r="BS13" s="17" t="s">
        <v>6</v>
      </c>
    </row>
    <row r="14">
      <c r="B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N14" s="32" t="s">
        <v>28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29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21</v>
      </c>
      <c r="AK17" s="30" t="s">
        <v>26</v>
      </c>
      <c r="AN17" s="25" t="s">
        <v>1</v>
      </c>
      <c r="AR17" s="20"/>
      <c r="BE17" s="29"/>
      <c r="BS17" s="17" t="s">
        <v>30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31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21</v>
      </c>
      <c r="AK20" s="30" t="s">
        <v>26</v>
      </c>
      <c r="AN20" s="25" t="s">
        <v>1</v>
      </c>
      <c r="AR20" s="20"/>
      <c r="BE20" s="29"/>
      <c r="BS20" s="17" t="s">
        <v>30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32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37</v>
      </c>
      <c r="E29" s="3"/>
      <c r="F29" s="30" t="s">
        <v>38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39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40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41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42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47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48</v>
      </c>
      <c r="AI60" s="39"/>
      <c r="AJ60" s="39"/>
      <c r="AK60" s="39"/>
      <c r="AL60" s="39"/>
      <c r="AM60" s="56" t="s">
        <v>49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50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51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48</v>
      </c>
      <c r="AI75" s="39"/>
      <c r="AJ75" s="39"/>
      <c r="AK75" s="39"/>
      <c r="AL75" s="39"/>
      <c r="AM75" s="56" t="s">
        <v>49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422025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Nemocnice Znojmo - Urgentní příjem 3. etapa - Zbudování urgentního příjmu v objektu A1 1.NP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27. 6. 2025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29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53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27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31</v>
      </c>
      <c r="AJ90" s="36"/>
      <c r="AK90" s="36"/>
      <c r="AL90" s="36"/>
      <c r="AM90" s="68" t="str">
        <f>IF(E20="","",E20)</f>
        <v xml:space="preserve"> 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54</v>
      </c>
      <c r="D92" s="78"/>
      <c r="E92" s="78"/>
      <c r="F92" s="78"/>
      <c r="G92" s="78"/>
      <c r="H92" s="79"/>
      <c r="I92" s="80" t="s">
        <v>55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56</v>
      </c>
      <c r="AH92" s="78"/>
      <c r="AI92" s="78"/>
      <c r="AJ92" s="78"/>
      <c r="AK92" s="78"/>
      <c r="AL92" s="78"/>
      <c r="AM92" s="78"/>
      <c r="AN92" s="80" t="s">
        <v>57</v>
      </c>
      <c r="AO92" s="78"/>
      <c r="AP92" s="82"/>
      <c r="AQ92" s="83" t="s">
        <v>58</v>
      </c>
      <c r="AR92" s="37"/>
      <c r="AS92" s="84" t="s">
        <v>59</v>
      </c>
      <c r="AT92" s="85" t="s">
        <v>60</v>
      </c>
      <c r="AU92" s="85" t="s">
        <v>61</v>
      </c>
      <c r="AV92" s="85" t="s">
        <v>62</v>
      </c>
      <c r="AW92" s="85" t="s">
        <v>63</v>
      </c>
      <c r="AX92" s="85" t="s">
        <v>64</v>
      </c>
      <c r="AY92" s="85" t="s">
        <v>65</v>
      </c>
      <c r="AZ92" s="85" t="s">
        <v>66</v>
      </c>
      <c r="BA92" s="85" t="s">
        <v>67</v>
      </c>
      <c r="BB92" s="85" t="s">
        <v>68</v>
      </c>
      <c r="BC92" s="85" t="s">
        <v>69</v>
      </c>
      <c r="BD92" s="86" t="s">
        <v>70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71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72</v>
      </c>
      <c r="BT94" s="100" t="s">
        <v>73</v>
      </c>
      <c r="BU94" s="101" t="s">
        <v>74</v>
      </c>
      <c r="BV94" s="100" t="s">
        <v>75</v>
      </c>
      <c r="BW94" s="100" t="s">
        <v>4</v>
      </c>
      <c r="BX94" s="100" t="s">
        <v>76</v>
      </c>
      <c r="CL94" s="100" t="s">
        <v>1</v>
      </c>
    </row>
    <row r="95" s="7" customFormat="1" ht="16.5" customHeight="1">
      <c r="A95" s="7"/>
      <c r="B95" s="102"/>
      <c r="C95" s="103"/>
      <c r="D95" s="104" t="s">
        <v>77</v>
      </c>
      <c r="E95" s="104"/>
      <c r="F95" s="104"/>
      <c r="G95" s="104"/>
      <c r="H95" s="104"/>
      <c r="I95" s="105"/>
      <c r="J95" s="104" t="s">
        <v>78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ROUND(SUM(AG96:AG97),2)</f>
        <v>0</v>
      </c>
      <c r="AH95" s="105"/>
      <c r="AI95" s="105"/>
      <c r="AJ95" s="105"/>
      <c r="AK95" s="105"/>
      <c r="AL95" s="105"/>
      <c r="AM95" s="105"/>
      <c r="AN95" s="107">
        <f>SUM(AG95,AT95)</f>
        <v>0</v>
      </c>
      <c r="AO95" s="105"/>
      <c r="AP95" s="105"/>
      <c r="AQ95" s="108" t="s">
        <v>79</v>
      </c>
      <c r="AR95" s="102"/>
      <c r="AS95" s="109">
        <f>ROUND(SUM(AS96:AS97),2)</f>
        <v>0</v>
      </c>
      <c r="AT95" s="110">
        <f>ROUND(SUM(AV95:AW95),2)</f>
        <v>0</v>
      </c>
      <c r="AU95" s="111">
        <f>ROUND(SUM(AU96:AU97),5)</f>
        <v>0</v>
      </c>
      <c r="AV95" s="110">
        <f>ROUND(AZ95*L29,2)</f>
        <v>0</v>
      </c>
      <c r="AW95" s="110">
        <f>ROUND(BA95*L30,2)</f>
        <v>0</v>
      </c>
      <c r="AX95" s="110">
        <f>ROUND(BB95*L29,2)</f>
        <v>0</v>
      </c>
      <c r="AY95" s="110">
        <f>ROUND(BC95*L30,2)</f>
        <v>0</v>
      </c>
      <c r="AZ95" s="110">
        <f>ROUND(SUM(AZ96:AZ97),2)</f>
        <v>0</v>
      </c>
      <c r="BA95" s="110">
        <f>ROUND(SUM(BA96:BA97),2)</f>
        <v>0</v>
      </c>
      <c r="BB95" s="110">
        <f>ROUND(SUM(BB96:BB97),2)</f>
        <v>0</v>
      </c>
      <c r="BC95" s="110">
        <f>ROUND(SUM(BC96:BC97),2)</f>
        <v>0</v>
      </c>
      <c r="BD95" s="112">
        <f>ROUND(SUM(BD96:BD97),2)</f>
        <v>0</v>
      </c>
      <c r="BE95" s="7"/>
      <c r="BS95" s="113" t="s">
        <v>72</v>
      </c>
      <c r="BT95" s="113" t="s">
        <v>80</v>
      </c>
      <c r="BU95" s="113" t="s">
        <v>74</v>
      </c>
      <c r="BV95" s="113" t="s">
        <v>75</v>
      </c>
      <c r="BW95" s="113" t="s">
        <v>81</v>
      </c>
      <c r="BX95" s="113" t="s">
        <v>4</v>
      </c>
      <c r="CL95" s="113" t="s">
        <v>1</v>
      </c>
      <c r="CM95" s="113" t="s">
        <v>82</v>
      </c>
    </row>
    <row r="96" s="4" customFormat="1" ht="16.5" customHeight="1">
      <c r="A96" s="114" t="s">
        <v>83</v>
      </c>
      <c r="B96" s="62"/>
      <c r="C96" s="10"/>
      <c r="D96" s="10"/>
      <c r="E96" s="115" t="s">
        <v>84</v>
      </c>
      <c r="F96" s="115"/>
      <c r="G96" s="115"/>
      <c r="H96" s="115"/>
      <c r="I96" s="115"/>
      <c r="J96" s="10"/>
      <c r="K96" s="115" t="s">
        <v>85</v>
      </c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6">
        <f>'2.1 - Dešťová kanalizace'!J32</f>
        <v>0</v>
      </c>
      <c r="AH96" s="10"/>
      <c r="AI96" s="10"/>
      <c r="AJ96" s="10"/>
      <c r="AK96" s="10"/>
      <c r="AL96" s="10"/>
      <c r="AM96" s="10"/>
      <c r="AN96" s="116">
        <f>SUM(AG96,AT96)</f>
        <v>0</v>
      </c>
      <c r="AO96" s="10"/>
      <c r="AP96" s="10"/>
      <c r="AQ96" s="117" t="s">
        <v>86</v>
      </c>
      <c r="AR96" s="62"/>
      <c r="AS96" s="118">
        <v>0</v>
      </c>
      <c r="AT96" s="119">
        <f>ROUND(SUM(AV96:AW96),2)</f>
        <v>0</v>
      </c>
      <c r="AU96" s="120">
        <f>'2.1 - Dešťová kanalizace'!P130</f>
        <v>0</v>
      </c>
      <c r="AV96" s="119">
        <f>'2.1 - Dešťová kanalizace'!J35</f>
        <v>0</v>
      </c>
      <c r="AW96" s="119">
        <f>'2.1 - Dešťová kanalizace'!J36</f>
        <v>0</v>
      </c>
      <c r="AX96" s="119">
        <f>'2.1 - Dešťová kanalizace'!J37</f>
        <v>0</v>
      </c>
      <c r="AY96" s="119">
        <f>'2.1 - Dešťová kanalizace'!J38</f>
        <v>0</v>
      </c>
      <c r="AZ96" s="119">
        <f>'2.1 - Dešťová kanalizace'!F35</f>
        <v>0</v>
      </c>
      <c r="BA96" s="119">
        <f>'2.1 - Dešťová kanalizace'!F36</f>
        <v>0</v>
      </c>
      <c r="BB96" s="119">
        <f>'2.1 - Dešťová kanalizace'!F37</f>
        <v>0</v>
      </c>
      <c r="BC96" s="119">
        <f>'2.1 - Dešťová kanalizace'!F38</f>
        <v>0</v>
      </c>
      <c r="BD96" s="121">
        <f>'2.1 - Dešťová kanalizace'!F39</f>
        <v>0</v>
      </c>
      <c r="BE96" s="4"/>
      <c r="BT96" s="25" t="s">
        <v>82</v>
      </c>
      <c r="BV96" s="25" t="s">
        <v>75</v>
      </c>
      <c r="BW96" s="25" t="s">
        <v>87</v>
      </c>
      <c r="BX96" s="25" t="s">
        <v>81</v>
      </c>
      <c r="CL96" s="25" t="s">
        <v>1</v>
      </c>
    </row>
    <row r="97" s="4" customFormat="1" ht="16.5" customHeight="1">
      <c r="A97" s="114" t="s">
        <v>83</v>
      </c>
      <c r="B97" s="62"/>
      <c r="C97" s="10"/>
      <c r="D97" s="10"/>
      <c r="E97" s="115" t="s">
        <v>88</v>
      </c>
      <c r="F97" s="115"/>
      <c r="G97" s="115"/>
      <c r="H97" s="115"/>
      <c r="I97" s="115"/>
      <c r="J97" s="10"/>
      <c r="K97" s="115" t="s">
        <v>89</v>
      </c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6">
        <f>'2.2 - Splašková kanalizace'!J32</f>
        <v>0</v>
      </c>
      <c r="AH97" s="10"/>
      <c r="AI97" s="10"/>
      <c r="AJ97" s="10"/>
      <c r="AK97" s="10"/>
      <c r="AL97" s="10"/>
      <c r="AM97" s="10"/>
      <c r="AN97" s="116">
        <f>SUM(AG97,AT97)</f>
        <v>0</v>
      </c>
      <c r="AO97" s="10"/>
      <c r="AP97" s="10"/>
      <c r="AQ97" s="117" t="s">
        <v>86</v>
      </c>
      <c r="AR97" s="62"/>
      <c r="AS97" s="122">
        <v>0</v>
      </c>
      <c r="AT97" s="123">
        <f>ROUND(SUM(AV97:AW97),2)</f>
        <v>0</v>
      </c>
      <c r="AU97" s="124">
        <f>'2.2 - Splašková kanalizace'!P130</f>
        <v>0</v>
      </c>
      <c r="AV97" s="123">
        <f>'2.2 - Splašková kanalizace'!J35</f>
        <v>0</v>
      </c>
      <c r="AW97" s="123">
        <f>'2.2 - Splašková kanalizace'!J36</f>
        <v>0</v>
      </c>
      <c r="AX97" s="123">
        <f>'2.2 - Splašková kanalizace'!J37</f>
        <v>0</v>
      </c>
      <c r="AY97" s="123">
        <f>'2.2 - Splašková kanalizace'!J38</f>
        <v>0</v>
      </c>
      <c r="AZ97" s="123">
        <f>'2.2 - Splašková kanalizace'!F35</f>
        <v>0</v>
      </c>
      <c r="BA97" s="123">
        <f>'2.2 - Splašková kanalizace'!F36</f>
        <v>0</v>
      </c>
      <c r="BB97" s="123">
        <f>'2.2 - Splašková kanalizace'!F37</f>
        <v>0</v>
      </c>
      <c r="BC97" s="123">
        <f>'2.2 - Splašková kanalizace'!F38</f>
        <v>0</v>
      </c>
      <c r="BD97" s="125">
        <f>'2.2 - Splašková kanalizace'!F39</f>
        <v>0</v>
      </c>
      <c r="BE97" s="4"/>
      <c r="BT97" s="25" t="s">
        <v>82</v>
      </c>
      <c r="BV97" s="25" t="s">
        <v>75</v>
      </c>
      <c r="BW97" s="25" t="s">
        <v>90</v>
      </c>
      <c r="BX97" s="25" t="s">
        <v>81</v>
      </c>
      <c r="CL97" s="25" t="s">
        <v>1</v>
      </c>
    </row>
    <row r="98" s="2" customFormat="1" ht="30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7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  <row r="99" s="2" customFormat="1" ht="6.96" customHeight="1">
      <c r="A99" s="36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59"/>
      <c r="AQ99" s="59"/>
      <c r="AR99" s="37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</sheetData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AG94:AM94"/>
    <mergeCell ref="AN94:AP94"/>
    <mergeCell ref="AR2:BE2"/>
  </mergeCells>
  <hyperlinks>
    <hyperlink ref="A96" location="'2.1 - Dešťová kanalizace'!C2" display="/"/>
    <hyperlink ref="A97" location="'2.2 - Splašková kanaliz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="1" customFormat="1" ht="24.96" customHeight="1">
      <c r="B4" s="20"/>
      <c r="D4" s="21" t="s">
        <v>91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26.25" customHeight="1">
      <c r="B7" s="20"/>
      <c r="E7" s="127" t="str">
        <f>'Rekapitulace stavby'!K6</f>
        <v>Nemocnice Znojmo - Urgentní příjem 3. etapa - Zbudování urgentního příjmu v objektu A1 1.NP</v>
      </c>
      <c r="F7" s="30"/>
      <c r="G7" s="30"/>
      <c r="H7" s="30"/>
      <c r="L7" s="20"/>
    </row>
    <row r="8" s="1" customFormat="1" ht="12" customHeight="1">
      <c r="B8" s="20"/>
      <c r="D8" s="30" t="s">
        <v>92</v>
      </c>
      <c r="L8" s="20"/>
    </row>
    <row r="9" s="2" customFormat="1" ht="16.5" customHeight="1">
      <c r="A9" s="36"/>
      <c r="B9" s="37"/>
      <c r="C9" s="36"/>
      <c r="D9" s="36"/>
      <c r="E9" s="127" t="s">
        <v>93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94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95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27. 6. 2025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26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27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26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29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26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31</v>
      </c>
      <c r="E25" s="36"/>
      <c r="F25" s="36"/>
      <c r="G25" s="36"/>
      <c r="H25" s="36"/>
      <c r="I25" s="30" t="s">
        <v>25</v>
      </c>
      <c r="J25" s="25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tr">
        <f>IF('Rekapitulace stavby'!E20="","",'Rekapitulace stavby'!E20)</f>
        <v xml:space="preserve"> </v>
      </c>
      <c r="F26" s="36"/>
      <c r="G26" s="36"/>
      <c r="H26" s="36"/>
      <c r="I26" s="30" t="s">
        <v>26</v>
      </c>
      <c r="J26" s="25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32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33</v>
      </c>
      <c r="E32" s="36"/>
      <c r="F32" s="36"/>
      <c r="G32" s="36"/>
      <c r="H32" s="36"/>
      <c r="I32" s="36"/>
      <c r="J32" s="94">
        <f>ROUND(J130,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35</v>
      </c>
      <c r="G34" s="36"/>
      <c r="H34" s="36"/>
      <c r="I34" s="41" t="s">
        <v>34</v>
      </c>
      <c r="J34" s="41" t="s">
        <v>36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37</v>
      </c>
      <c r="E35" s="30" t="s">
        <v>38</v>
      </c>
      <c r="F35" s="133">
        <f>ROUND((SUM(BE130:BE372)),  2)</f>
        <v>0</v>
      </c>
      <c r="G35" s="36"/>
      <c r="H35" s="36"/>
      <c r="I35" s="134">
        <v>0.20999999999999999</v>
      </c>
      <c r="J35" s="133">
        <f>ROUND(((SUM(BE130:BE372))*I35),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39</v>
      </c>
      <c r="F36" s="133">
        <f>ROUND((SUM(BF130:BF372)),  2)</f>
        <v>0</v>
      </c>
      <c r="G36" s="36"/>
      <c r="H36" s="36"/>
      <c r="I36" s="134">
        <v>0.12</v>
      </c>
      <c r="J36" s="133">
        <f>ROUND(((SUM(BF130:BF372))*I36),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40</v>
      </c>
      <c r="F37" s="133">
        <f>ROUND((SUM(BG130:BG372)),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41</v>
      </c>
      <c r="F38" s="133">
        <f>ROUND((SUM(BH130:BH372)),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42</v>
      </c>
      <c r="F39" s="133">
        <f>ROUND((SUM(BI130:BI372)),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43</v>
      </c>
      <c r="E41" s="79"/>
      <c r="F41" s="79"/>
      <c r="G41" s="137" t="s">
        <v>44</v>
      </c>
      <c r="H41" s="138" t="s">
        <v>45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1" t="s">
        <v>49</v>
      </c>
      <c r="G61" s="56" t="s">
        <v>48</v>
      </c>
      <c r="H61" s="39"/>
      <c r="I61" s="39"/>
      <c r="J61" s="142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1" t="s">
        <v>49</v>
      </c>
      <c r="G76" s="56" t="s">
        <v>48</v>
      </c>
      <c r="H76" s="39"/>
      <c r="I76" s="39"/>
      <c r="J76" s="142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hidden="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96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26.25" customHeight="1">
      <c r="A85" s="36"/>
      <c r="B85" s="37"/>
      <c r="C85" s="36"/>
      <c r="D85" s="36"/>
      <c r="E85" s="127" t="str">
        <f>E7</f>
        <v>Nemocnice Znojmo - Urgentní příjem 3. etapa - Zbudování urgentního příjmu v objektu A1 1.NP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20"/>
      <c r="C86" s="30" t="s">
        <v>92</v>
      </c>
      <c r="L86" s="20"/>
    </row>
    <row r="87" hidden="1" s="2" customFormat="1" ht="16.5" customHeight="1">
      <c r="A87" s="36"/>
      <c r="B87" s="37"/>
      <c r="C87" s="36"/>
      <c r="D87" s="36"/>
      <c r="E87" s="127" t="s">
        <v>93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12" customHeight="1">
      <c r="A88" s="36"/>
      <c r="B88" s="37"/>
      <c r="C88" s="30" t="s">
        <v>94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6.5" customHeight="1">
      <c r="A89" s="36"/>
      <c r="B89" s="37"/>
      <c r="C89" s="36"/>
      <c r="D89" s="36"/>
      <c r="E89" s="65" t="str">
        <f>E11</f>
        <v>2.1 - Dešťová kanalizace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2" customHeight="1">
      <c r="A91" s="36"/>
      <c r="B91" s="37"/>
      <c r="C91" s="30" t="s">
        <v>20</v>
      </c>
      <c r="D91" s="36"/>
      <c r="E91" s="36"/>
      <c r="F91" s="25" t="str">
        <f>F14</f>
        <v xml:space="preserve"> </v>
      </c>
      <c r="G91" s="36"/>
      <c r="H91" s="36"/>
      <c r="I91" s="30" t="s">
        <v>22</v>
      </c>
      <c r="J91" s="67" t="str">
        <f>IF(J14="","",J14)</f>
        <v>27. 6. 2025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29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15.15" customHeight="1">
      <c r="A94" s="36"/>
      <c r="B94" s="37"/>
      <c r="C94" s="30" t="s">
        <v>27</v>
      </c>
      <c r="D94" s="36"/>
      <c r="E94" s="36"/>
      <c r="F94" s="25" t="str">
        <f>IF(E20="","",E20)</f>
        <v>Vyplň údaj</v>
      </c>
      <c r="G94" s="36"/>
      <c r="H94" s="36"/>
      <c r="I94" s="30" t="s">
        <v>31</v>
      </c>
      <c r="J94" s="34" t="str">
        <f>E26</f>
        <v xml:space="preserve"> 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9.28" customHeight="1">
      <c r="A96" s="36"/>
      <c r="B96" s="37"/>
      <c r="C96" s="143" t="s">
        <v>97</v>
      </c>
      <c r="D96" s="135"/>
      <c r="E96" s="135"/>
      <c r="F96" s="135"/>
      <c r="G96" s="135"/>
      <c r="H96" s="135"/>
      <c r="I96" s="135"/>
      <c r="J96" s="144" t="s">
        <v>98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2.8" customHeight="1">
      <c r="A98" s="36"/>
      <c r="B98" s="37"/>
      <c r="C98" s="145" t="s">
        <v>99</v>
      </c>
      <c r="D98" s="36"/>
      <c r="E98" s="36"/>
      <c r="F98" s="36"/>
      <c r="G98" s="36"/>
      <c r="H98" s="36"/>
      <c r="I98" s="36"/>
      <c r="J98" s="94">
        <f>J130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100</v>
      </c>
    </row>
    <row r="99" hidden="1" s="9" customFormat="1" ht="24.96" customHeight="1">
      <c r="A99" s="9"/>
      <c r="B99" s="146"/>
      <c r="C99" s="9"/>
      <c r="D99" s="147" t="s">
        <v>101</v>
      </c>
      <c r="E99" s="148"/>
      <c r="F99" s="148"/>
      <c r="G99" s="148"/>
      <c r="H99" s="148"/>
      <c r="I99" s="148"/>
      <c r="J99" s="149">
        <f>J131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50"/>
      <c r="C100" s="10"/>
      <c r="D100" s="151" t="s">
        <v>102</v>
      </c>
      <c r="E100" s="152"/>
      <c r="F100" s="152"/>
      <c r="G100" s="152"/>
      <c r="H100" s="152"/>
      <c r="I100" s="152"/>
      <c r="J100" s="153">
        <f>J132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50"/>
      <c r="C101" s="10"/>
      <c r="D101" s="151" t="s">
        <v>103</v>
      </c>
      <c r="E101" s="152"/>
      <c r="F101" s="152"/>
      <c r="G101" s="152"/>
      <c r="H101" s="152"/>
      <c r="I101" s="152"/>
      <c r="J101" s="153">
        <f>J200</f>
        <v>0</v>
      </c>
      <c r="K101" s="10"/>
      <c r="L101" s="15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50"/>
      <c r="C102" s="10"/>
      <c r="D102" s="151" t="s">
        <v>104</v>
      </c>
      <c r="E102" s="152"/>
      <c r="F102" s="152"/>
      <c r="G102" s="152"/>
      <c r="H102" s="152"/>
      <c r="I102" s="152"/>
      <c r="J102" s="153">
        <f>J208</f>
        <v>0</v>
      </c>
      <c r="K102" s="10"/>
      <c r="L102" s="15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50"/>
      <c r="C103" s="10"/>
      <c r="D103" s="151" t="s">
        <v>105</v>
      </c>
      <c r="E103" s="152"/>
      <c r="F103" s="152"/>
      <c r="G103" s="152"/>
      <c r="H103" s="152"/>
      <c r="I103" s="152"/>
      <c r="J103" s="153">
        <f>J213</f>
        <v>0</v>
      </c>
      <c r="K103" s="10"/>
      <c r="L103" s="15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50"/>
      <c r="C104" s="10"/>
      <c r="D104" s="151" t="s">
        <v>106</v>
      </c>
      <c r="E104" s="152"/>
      <c r="F104" s="152"/>
      <c r="G104" s="152"/>
      <c r="H104" s="152"/>
      <c r="I104" s="152"/>
      <c r="J104" s="153">
        <f>J238</f>
        <v>0</v>
      </c>
      <c r="K104" s="10"/>
      <c r="L104" s="15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50"/>
      <c r="C105" s="10"/>
      <c r="D105" s="151" t="s">
        <v>107</v>
      </c>
      <c r="E105" s="152"/>
      <c r="F105" s="152"/>
      <c r="G105" s="152"/>
      <c r="H105" s="152"/>
      <c r="I105" s="152"/>
      <c r="J105" s="153">
        <f>J241</f>
        <v>0</v>
      </c>
      <c r="K105" s="10"/>
      <c r="L105" s="15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50"/>
      <c r="C106" s="10"/>
      <c r="D106" s="151" t="s">
        <v>108</v>
      </c>
      <c r="E106" s="152"/>
      <c r="F106" s="152"/>
      <c r="G106" s="152"/>
      <c r="H106" s="152"/>
      <c r="I106" s="152"/>
      <c r="J106" s="153">
        <f>J349</f>
        <v>0</v>
      </c>
      <c r="K106" s="10"/>
      <c r="L106" s="15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50"/>
      <c r="C107" s="10"/>
      <c r="D107" s="151" t="s">
        <v>109</v>
      </c>
      <c r="E107" s="152"/>
      <c r="F107" s="152"/>
      <c r="G107" s="152"/>
      <c r="H107" s="152"/>
      <c r="I107" s="152"/>
      <c r="J107" s="153">
        <f>J352</f>
        <v>0</v>
      </c>
      <c r="K107" s="10"/>
      <c r="L107" s="15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50"/>
      <c r="C108" s="10"/>
      <c r="D108" s="151" t="s">
        <v>110</v>
      </c>
      <c r="E108" s="152"/>
      <c r="F108" s="152"/>
      <c r="G108" s="152"/>
      <c r="H108" s="152"/>
      <c r="I108" s="152"/>
      <c r="J108" s="153">
        <f>J371</f>
        <v>0</v>
      </c>
      <c r="K108" s="10"/>
      <c r="L108" s="15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6"/>
      <c r="B109" s="37"/>
      <c r="C109" s="36"/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hidden="1" s="2" customFormat="1" ht="6.96" customHeight="1">
      <c r="A110" s="36"/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hidden="1"/>
    <row r="112" hidden="1"/>
    <row r="113" hidden="1"/>
    <row r="114" s="2" customFormat="1" ht="6.96" customHeight="1">
      <c r="A114" s="36"/>
      <c r="B114" s="60"/>
      <c r="C114" s="61"/>
      <c r="D114" s="61"/>
      <c r="E114" s="61"/>
      <c r="F114" s="61"/>
      <c r="G114" s="61"/>
      <c r="H114" s="61"/>
      <c r="I114" s="61"/>
      <c r="J114" s="61"/>
      <c r="K114" s="61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24.96" customHeight="1">
      <c r="A115" s="36"/>
      <c r="B115" s="37"/>
      <c r="C115" s="21" t="s">
        <v>111</v>
      </c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16</v>
      </c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26.25" customHeight="1">
      <c r="A118" s="36"/>
      <c r="B118" s="37"/>
      <c r="C118" s="36"/>
      <c r="D118" s="36"/>
      <c r="E118" s="127" t="str">
        <f>E7</f>
        <v>Nemocnice Znojmo - Urgentní příjem 3. etapa - Zbudování urgentního příjmu v objektu A1 1.NP</v>
      </c>
      <c r="F118" s="30"/>
      <c r="G118" s="30"/>
      <c r="H118" s="30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" customFormat="1" ht="12" customHeight="1">
      <c r="B119" s="20"/>
      <c r="C119" s="30" t="s">
        <v>92</v>
      </c>
      <c r="L119" s="20"/>
    </row>
    <row r="120" s="2" customFormat="1" ht="16.5" customHeight="1">
      <c r="A120" s="36"/>
      <c r="B120" s="37"/>
      <c r="C120" s="36"/>
      <c r="D120" s="36"/>
      <c r="E120" s="127" t="s">
        <v>93</v>
      </c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94</v>
      </c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6.5" customHeight="1">
      <c r="A122" s="36"/>
      <c r="B122" s="37"/>
      <c r="C122" s="36"/>
      <c r="D122" s="36"/>
      <c r="E122" s="65" t="str">
        <f>E11</f>
        <v>2.1 - Dešťová kanalizace</v>
      </c>
      <c r="F122" s="36"/>
      <c r="G122" s="36"/>
      <c r="H122" s="36"/>
      <c r="I122" s="36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6"/>
      <c r="D123" s="36"/>
      <c r="E123" s="36"/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20</v>
      </c>
      <c r="D124" s="36"/>
      <c r="E124" s="36"/>
      <c r="F124" s="25" t="str">
        <f>F14</f>
        <v xml:space="preserve"> </v>
      </c>
      <c r="G124" s="36"/>
      <c r="H124" s="36"/>
      <c r="I124" s="30" t="s">
        <v>22</v>
      </c>
      <c r="J124" s="67" t="str">
        <f>IF(J14="","",J14)</f>
        <v>27. 6. 2025</v>
      </c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6"/>
      <c r="D125" s="36"/>
      <c r="E125" s="36"/>
      <c r="F125" s="36"/>
      <c r="G125" s="36"/>
      <c r="H125" s="36"/>
      <c r="I125" s="36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5.15" customHeight="1">
      <c r="A126" s="36"/>
      <c r="B126" s="37"/>
      <c r="C126" s="30" t="s">
        <v>24</v>
      </c>
      <c r="D126" s="36"/>
      <c r="E126" s="36"/>
      <c r="F126" s="25" t="str">
        <f>E17</f>
        <v xml:space="preserve"> </v>
      </c>
      <c r="G126" s="36"/>
      <c r="H126" s="36"/>
      <c r="I126" s="30" t="s">
        <v>29</v>
      </c>
      <c r="J126" s="34" t="str">
        <f>E23</f>
        <v xml:space="preserve"> </v>
      </c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5.15" customHeight="1">
      <c r="A127" s="36"/>
      <c r="B127" s="37"/>
      <c r="C127" s="30" t="s">
        <v>27</v>
      </c>
      <c r="D127" s="36"/>
      <c r="E127" s="36"/>
      <c r="F127" s="25" t="str">
        <f>IF(E20="","",E20)</f>
        <v>Vyplň údaj</v>
      </c>
      <c r="G127" s="36"/>
      <c r="H127" s="36"/>
      <c r="I127" s="30" t="s">
        <v>31</v>
      </c>
      <c r="J127" s="34" t="str">
        <f>E26</f>
        <v xml:space="preserve"> </v>
      </c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0.32" customHeight="1">
      <c r="A128" s="36"/>
      <c r="B128" s="37"/>
      <c r="C128" s="36"/>
      <c r="D128" s="36"/>
      <c r="E128" s="36"/>
      <c r="F128" s="36"/>
      <c r="G128" s="36"/>
      <c r="H128" s="36"/>
      <c r="I128" s="36"/>
      <c r="J128" s="36"/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11" customFormat="1" ht="29.28" customHeight="1">
      <c r="A129" s="154"/>
      <c r="B129" s="155"/>
      <c r="C129" s="156" t="s">
        <v>112</v>
      </c>
      <c r="D129" s="157" t="s">
        <v>58</v>
      </c>
      <c r="E129" s="157" t="s">
        <v>54</v>
      </c>
      <c r="F129" s="157" t="s">
        <v>55</v>
      </c>
      <c r="G129" s="157" t="s">
        <v>113</v>
      </c>
      <c r="H129" s="157" t="s">
        <v>114</v>
      </c>
      <c r="I129" s="157" t="s">
        <v>115</v>
      </c>
      <c r="J129" s="157" t="s">
        <v>98</v>
      </c>
      <c r="K129" s="158" t="s">
        <v>116</v>
      </c>
      <c r="L129" s="159"/>
      <c r="M129" s="84" t="s">
        <v>1</v>
      </c>
      <c r="N129" s="85" t="s">
        <v>37</v>
      </c>
      <c r="O129" s="85" t="s">
        <v>117</v>
      </c>
      <c r="P129" s="85" t="s">
        <v>118</v>
      </c>
      <c r="Q129" s="85" t="s">
        <v>119</v>
      </c>
      <c r="R129" s="85" t="s">
        <v>120</v>
      </c>
      <c r="S129" s="85" t="s">
        <v>121</v>
      </c>
      <c r="T129" s="86" t="s">
        <v>122</v>
      </c>
      <c r="U129" s="154"/>
      <c r="V129" s="154"/>
      <c r="W129" s="154"/>
      <c r="X129" s="154"/>
      <c r="Y129" s="154"/>
      <c r="Z129" s="154"/>
      <c r="AA129" s="154"/>
      <c r="AB129" s="154"/>
      <c r="AC129" s="154"/>
      <c r="AD129" s="154"/>
      <c r="AE129" s="154"/>
    </row>
    <row r="130" s="2" customFormat="1" ht="22.8" customHeight="1">
      <c r="A130" s="36"/>
      <c r="B130" s="37"/>
      <c r="C130" s="91" t="s">
        <v>123</v>
      </c>
      <c r="D130" s="36"/>
      <c r="E130" s="36"/>
      <c r="F130" s="36"/>
      <c r="G130" s="36"/>
      <c r="H130" s="36"/>
      <c r="I130" s="36"/>
      <c r="J130" s="160">
        <f>BK130</f>
        <v>0</v>
      </c>
      <c r="K130" s="36"/>
      <c r="L130" s="37"/>
      <c r="M130" s="87"/>
      <c r="N130" s="71"/>
      <c r="O130" s="88"/>
      <c r="P130" s="161">
        <f>P131</f>
        <v>0</v>
      </c>
      <c r="Q130" s="88"/>
      <c r="R130" s="161">
        <f>R131</f>
        <v>2540.3058225034001</v>
      </c>
      <c r="S130" s="88"/>
      <c r="T130" s="162">
        <f>T131</f>
        <v>406.94850000000002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72</v>
      </c>
      <c r="AU130" s="17" t="s">
        <v>100</v>
      </c>
      <c r="BK130" s="163">
        <f>BK131</f>
        <v>0</v>
      </c>
    </row>
    <row r="131" s="12" customFormat="1" ht="25.92" customHeight="1">
      <c r="A131" s="12"/>
      <c r="B131" s="164"/>
      <c r="C131" s="12"/>
      <c r="D131" s="165" t="s">
        <v>72</v>
      </c>
      <c r="E131" s="166" t="s">
        <v>124</v>
      </c>
      <c r="F131" s="166" t="s">
        <v>125</v>
      </c>
      <c r="G131" s="12"/>
      <c r="H131" s="12"/>
      <c r="I131" s="167"/>
      <c r="J131" s="168">
        <f>BK131</f>
        <v>0</v>
      </c>
      <c r="K131" s="12"/>
      <c r="L131" s="164"/>
      <c r="M131" s="169"/>
      <c r="N131" s="170"/>
      <c r="O131" s="170"/>
      <c r="P131" s="171">
        <f>P132+P200+P208+P213+P238+P241+P349+P352+P371</f>
        <v>0</v>
      </c>
      <c r="Q131" s="170"/>
      <c r="R131" s="171">
        <f>R132+R200+R208+R213+R238+R241+R349+R352+R371</f>
        <v>2540.3058225034001</v>
      </c>
      <c r="S131" s="170"/>
      <c r="T131" s="172">
        <f>T132+T200+T208+T213+T238+T241+T349+T352+T371</f>
        <v>406.94850000000002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5" t="s">
        <v>80</v>
      </c>
      <c r="AT131" s="173" t="s">
        <v>72</v>
      </c>
      <c r="AU131" s="173" t="s">
        <v>73</v>
      </c>
      <c r="AY131" s="165" t="s">
        <v>126</v>
      </c>
      <c r="BK131" s="174">
        <f>BK132+BK200+BK208+BK213+BK238+BK241+BK349+BK352+BK371</f>
        <v>0</v>
      </c>
    </row>
    <row r="132" s="12" customFormat="1" ht="22.8" customHeight="1">
      <c r="A132" s="12"/>
      <c r="B132" s="164"/>
      <c r="C132" s="12"/>
      <c r="D132" s="165" t="s">
        <v>72</v>
      </c>
      <c r="E132" s="175" t="s">
        <v>80</v>
      </c>
      <c r="F132" s="175" t="s">
        <v>127</v>
      </c>
      <c r="G132" s="12"/>
      <c r="H132" s="12"/>
      <c r="I132" s="167"/>
      <c r="J132" s="176">
        <f>BK132</f>
        <v>0</v>
      </c>
      <c r="K132" s="12"/>
      <c r="L132" s="164"/>
      <c r="M132" s="169"/>
      <c r="N132" s="170"/>
      <c r="O132" s="170"/>
      <c r="P132" s="171">
        <f>SUM(P133:P199)</f>
        <v>0</v>
      </c>
      <c r="Q132" s="170"/>
      <c r="R132" s="171">
        <f>SUM(R133:R199)</f>
        <v>2489.135358604</v>
      </c>
      <c r="S132" s="170"/>
      <c r="T132" s="172">
        <f>SUM(T133:T199)</f>
        <v>349.57650000000001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5" t="s">
        <v>80</v>
      </c>
      <c r="AT132" s="173" t="s">
        <v>72</v>
      </c>
      <c r="AU132" s="173" t="s">
        <v>80</v>
      </c>
      <c r="AY132" s="165" t="s">
        <v>126</v>
      </c>
      <c r="BK132" s="174">
        <f>SUM(BK133:BK199)</f>
        <v>0</v>
      </c>
    </row>
    <row r="133" s="2" customFormat="1" ht="24.15" customHeight="1">
      <c r="A133" s="36"/>
      <c r="B133" s="177"/>
      <c r="C133" s="178" t="s">
        <v>80</v>
      </c>
      <c r="D133" s="178" t="s">
        <v>128</v>
      </c>
      <c r="E133" s="179" t="s">
        <v>129</v>
      </c>
      <c r="F133" s="180" t="s">
        <v>130</v>
      </c>
      <c r="G133" s="181" t="s">
        <v>131</v>
      </c>
      <c r="H133" s="182">
        <v>354.89999999999998</v>
      </c>
      <c r="I133" s="183"/>
      <c r="J133" s="184">
        <f>ROUND(I133*H133,2)</f>
        <v>0</v>
      </c>
      <c r="K133" s="180" t="s">
        <v>132</v>
      </c>
      <c r="L133" s="37"/>
      <c r="M133" s="185" t="s">
        <v>1</v>
      </c>
      <c r="N133" s="186" t="s">
        <v>38</v>
      </c>
      <c r="O133" s="75"/>
      <c r="P133" s="187">
        <f>O133*H133</f>
        <v>0</v>
      </c>
      <c r="Q133" s="187">
        <v>0</v>
      </c>
      <c r="R133" s="187">
        <f>Q133*H133</f>
        <v>0</v>
      </c>
      <c r="S133" s="187">
        <v>0.44</v>
      </c>
      <c r="T133" s="188">
        <f>S133*H133</f>
        <v>156.15599999999998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9" t="s">
        <v>133</v>
      </c>
      <c r="AT133" s="189" t="s">
        <v>128</v>
      </c>
      <c r="AU133" s="189" t="s">
        <v>82</v>
      </c>
      <c r="AY133" s="17" t="s">
        <v>126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7" t="s">
        <v>80</v>
      </c>
      <c r="BK133" s="190">
        <f>ROUND(I133*H133,2)</f>
        <v>0</v>
      </c>
      <c r="BL133" s="17" t="s">
        <v>133</v>
      </c>
      <c r="BM133" s="189" t="s">
        <v>134</v>
      </c>
    </row>
    <row r="134" s="13" customFormat="1">
      <c r="A134" s="13"/>
      <c r="B134" s="191"/>
      <c r="C134" s="13"/>
      <c r="D134" s="192" t="s">
        <v>135</v>
      </c>
      <c r="E134" s="193" t="s">
        <v>1</v>
      </c>
      <c r="F134" s="194" t="s">
        <v>136</v>
      </c>
      <c r="G134" s="13"/>
      <c r="H134" s="195">
        <v>354.89999999999998</v>
      </c>
      <c r="I134" s="196"/>
      <c r="J134" s="13"/>
      <c r="K134" s="13"/>
      <c r="L134" s="191"/>
      <c r="M134" s="197"/>
      <c r="N134" s="198"/>
      <c r="O134" s="198"/>
      <c r="P134" s="198"/>
      <c r="Q134" s="198"/>
      <c r="R134" s="198"/>
      <c r="S134" s="198"/>
      <c r="T134" s="19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3" t="s">
        <v>135</v>
      </c>
      <c r="AU134" s="193" t="s">
        <v>82</v>
      </c>
      <c r="AV134" s="13" t="s">
        <v>82</v>
      </c>
      <c r="AW134" s="13" t="s">
        <v>30</v>
      </c>
      <c r="AX134" s="13" t="s">
        <v>80</v>
      </c>
      <c r="AY134" s="193" t="s">
        <v>126</v>
      </c>
    </row>
    <row r="135" s="2" customFormat="1" ht="24.15" customHeight="1">
      <c r="A135" s="36"/>
      <c r="B135" s="177"/>
      <c r="C135" s="178" t="s">
        <v>82</v>
      </c>
      <c r="D135" s="178" t="s">
        <v>128</v>
      </c>
      <c r="E135" s="179" t="s">
        <v>137</v>
      </c>
      <c r="F135" s="180" t="s">
        <v>138</v>
      </c>
      <c r="G135" s="181" t="s">
        <v>131</v>
      </c>
      <c r="H135" s="182">
        <v>354.89999999999998</v>
      </c>
      <c r="I135" s="183"/>
      <c r="J135" s="184">
        <f>ROUND(I135*H135,2)</f>
        <v>0</v>
      </c>
      <c r="K135" s="180" t="s">
        <v>132</v>
      </c>
      <c r="L135" s="37"/>
      <c r="M135" s="185" t="s">
        <v>1</v>
      </c>
      <c r="N135" s="186" t="s">
        <v>38</v>
      </c>
      <c r="O135" s="75"/>
      <c r="P135" s="187">
        <f>O135*H135</f>
        <v>0</v>
      </c>
      <c r="Q135" s="187">
        <v>0</v>
      </c>
      <c r="R135" s="187">
        <f>Q135*H135</f>
        <v>0</v>
      </c>
      <c r="S135" s="187">
        <v>0.32500000000000001</v>
      </c>
      <c r="T135" s="188">
        <f>S135*H135</f>
        <v>115.3425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9" t="s">
        <v>133</v>
      </c>
      <c r="AT135" s="189" t="s">
        <v>128</v>
      </c>
      <c r="AU135" s="189" t="s">
        <v>82</v>
      </c>
      <c r="AY135" s="17" t="s">
        <v>126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7" t="s">
        <v>80</v>
      </c>
      <c r="BK135" s="190">
        <f>ROUND(I135*H135,2)</f>
        <v>0</v>
      </c>
      <c r="BL135" s="17" t="s">
        <v>133</v>
      </c>
      <c r="BM135" s="189" t="s">
        <v>139</v>
      </c>
    </row>
    <row r="136" s="13" customFormat="1">
      <c r="A136" s="13"/>
      <c r="B136" s="191"/>
      <c r="C136" s="13"/>
      <c r="D136" s="192" t="s">
        <v>135</v>
      </c>
      <c r="E136" s="193" t="s">
        <v>1</v>
      </c>
      <c r="F136" s="194" t="s">
        <v>140</v>
      </c>
      <c r="G136" s="13"/>
      <c r="H136" s="195">
        <v>354.89999999999998</v>
      </c>
      <c r="I136" s="196"/>
      <c r="J136" s="13"/>
      <c r="K136" s="13"/>
      <c r="L136" s="191"/>
      <c r="M136" s="197"/>
      <c r="N136" s="198"/>
      <c r="O136" s="198"/>
      <c r="P136" s="198"/>
      <c r="Q136" s="198"/>
      <c r="R136" s="198"/>
      <c r="S136" s="198"/>
      <c r="T136" s="19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3" t="s">
        <v>135</v>
      </c>
      <c r="AU136" s="193" t="s">
        <v>82</v>
      </c>
      <c r="AV136" s="13" t="s">
        <v>82</v>
      </c>
      <c r="AW136" s="13" t="s">
        <v>30</v>
      </c>
      <c r="AX136" s="13" t="s">
        <v>80</v>
      </c>
      <c r="AY136" s="193" t="s">
        <v>126</v>
      </c>
    </row>
    <row r="137" s="2" customFormat="1" ht="24.15" customHeight="1">
      <c r="A137" s="36"/>
      <c r="B137" s="177"/>
      <c r="C137" s="178" t="s">
        <v>141</v>
      </c>
      <c r="D137" s="178" t="s">
        <v>128</v>
      </c>
      <c r="E137" s="179" t="s">
        <v>142</v>
      </c>
      <c r="F137" s="180" t="s">
        <v>143</v>
      </c>
      <c r="G137" s="181" t="s">
        <v>131</v>
      </c>
      <c r="H137" s="182">
        <v>354.89999999999998</v>
      </c>
      <c r="I137" s="183"/>
      <c r="J137" s="184">
        <f>ROUND(I137*H137,2)</f>
        <v>0</v>
      </c>
      <c r="K137" s="180" t="s">
        <v>132</v>
      </c>
      <c r="L137" s="37"/>
      <c r="M137" s="185" t="s">
        <v>1</v>
      </c>
      <c r="N137" s="186" t="s">
        <v>38</v>
      </c>
      <c r="O137" s="75"/>
      <c r="P137" s="187">
        <f>O137*H137</f>
        <v>0</v>
      </c>
      <c r="Q137" s="187">
        <v>0</v>
      </c>
      <c r="R137" s="187">
        <f>Q137*H137</f>
        <v>0</v>
      </c>
      <c r="S137" s="187">
        <v>0.22</v>
      </c>
      <c r="T137" s="188">
        <f>S137*H137</f>
        <v>78.077999999999989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9" t="s">
        <v>133</v>
      </c>
      <c r="AT137" s="189" t="s">
        <v>128</v>
      </c>
      <c r="AU137" s="189" t="s">
        <v>82</v>
      </c>
      <c r="AY137" s="17" t="s">
        <v>126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80</v>
      </c>
      <c r="BK137" s="190">
        <f>ROUND(I137*H137,2)</f>
        <v>0</v>
      </c>
      <c r="BL137" s="17" t="s">
        <v>133</v>
      </c>
      <c r="BM137" s="189" t="s">
        <v>144</v>
      </c>
    </row>
    <row r="138" s="13" customFormat="1">
      <c r="A138" s="13"/>
      <c r="B138" s="191"/>
      <c r="C138" s="13"/>
      <c r="D138" s="192" t="s">
        <v>135</v>
      </c>
      <c r="E138" s="193" t="s">
        <v>1</v>
      </c>
      <c r="F138" s="194" t="s">
        <v>140</v>
      </c>
      <c r="G138" s="13"/>
      <c r="H138" s="195">
        <v>354.89999999999998</v>
      </c>
      <c r="I138" s="196"/>
      <c r="J138" s="13"/>
      <c r="K138" s="13"/>
      <c r="L138" s="191"/>
      <c r="M138" s="197"/>
      <c r="N138" s="198"/>
      <c r="O138" s="198"/>
      <c r="P138" s="198"/>
      <c r="Q138" s="198"/>
      <c r="R138" s="198"/>
      <c r="S138" s="198"/>
      <c r="T138" s="19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3" t="s">
        <v>135</v>
      </c>
      <c r="AU138" s="193" t="s">
        <v>82</v>
      </c>
      <c r="AV138" s="13" t="s">
        <v>82</v>
      </c>
      <c r="AW138" s="13" t="s">
        <v>30</v>
      </c>
      <c r="AX138" s="13" t="s">
        <v>80</v>
      </c>
      <c r="AY138" s="193" t="s">
        <v>126</v>
      </c>
    </row>
    <row r="139" s="2" customFormat="1" ht="16.5" customHeight="1">
      <c r="A139" s="36"/>
      <c r="B139" s="177"/>
      <c r="C139" s="178" t="s">
        <v>133</v>
      </c>
      <c r="D139" s="178" t="s">
        <v>128</v>
      </c>
      <c r="E139" s="179" t="s">
        <v>145</v>
      </c>
      <c r="F139" s="180" t="s">
        <v>146</v>
      </c>
      <c r="G139" s="181" t="s">
        <v>147</v>
      </c>
      <c r="H139" s="182">
        <v>100</v>
      </c>
      <c r="I139" s="183"/>
      <c r="J139" s="184">
        <f>ROUND(I139*H139,2)</f>
        <v>0</v>
      </c>
      <c r="K139" s="180" t="s">
        <v>132</v>
      </c>
      <c r="L139" s="37"/>
      <c r="M139" s="185" t="s">
        <v>1</v>
      </c>
      <c r="N139" s="186" t="s">
        <v>38</v>
      </c>
      <c r="O139" s="75"/>
      <c r="P139" s="187">
        <f>O139*H139</f>
        <v>0</v>
      </c>
      <c r="Q139" s="187">
        <v>0.00719295</v>
      </c>
      <c r="R139" s="187">
        <f>Q139*H139</f>
        <v>0.71929500000000002</v>
      </c>
      <c r="S139" s="187">
        <v>0</v>
      </c>
      <c r="T139" s="18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9" t="s">
        <v>133</v>
      </c>
      <c r="AT139" s="189" t="s">
        <v>128</v>
      </c>
      <c r="AU139" s="189" t="s">
        <v>82</v>
      </c>
      <c r="AY139" s="17" t="s">
        <v>126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80</v>
      </c>
      <c r="BK139" s="190">
        <f>ROUND(I139*H139,2)</f>
        <v>0</v>
      </c>
      <c r="BL139" s="17" t="s">
        <v>133</v>
      </c>
      <c r="BM139" s="189" t="s">
        <v>148</v>
      </c>
    </row>
    <row r="140" s="13" customFormat="1">
      <c r="A140" s="13"/>
      <c r="B140" s="191"/>
      <c r="C140" s="13"/>
      <c r="D140" s="192" t="s">
        <v>135</v>
      </c>
      <c r="E140" s="193" t="s">
        <v>1</v>
      </c>
      <c r="F140" s="194" t="s">
        <v>149</v>
      </c>
      <c r="G140" s="13"/>
      <c r="H140" s="195">
        <v>100</v>
      </c>
      <c r="I140" s="196"/>
      <c r="J140" s="13"/>
      <c r="K140" s="13"/>
      <c r="L140" s="191"/>
      <c r="M140" s="197"/>
      <c r="N140" s="198"/>
      <c r="O140" s="198"/>
      <c r="P140" s="198"/>
      <c r="Q140" s="198"/>
      <c r="R140" s="198"/>
      <c r="S140" s="198"/>
      <c r="T140" s="19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3" t="s">
        <v>135</v>
      </c>
      <c r="AU140" s="193" t="s">
        <v>82</v>
      </c>
      <c r="AV140" s="13" t="s">
        <v>82</v>
      </c>
      <c r="AW140" s="13" t="s">
        <v>30</v>
      </c>
      <c r="AX140" s="13" t="s">
        <v>80</v>
      </c>
      <c r="AY140" s="193" t="s">
        <v>126</v>
      </c>
    </row>
    <row r="141" s="2" customFormat="1" ht="24.15" customHeight="1">
      <c r="A141" s="36"/>
      <c r="B141" s="177"/>
      <c r="C141" s="178" t="s">
        <v>150</v>
      </c>
      <c r="D141" s="178" t="s">
        <v>128</v>
      </c>
      <c r="E141" s="179" t="s">
        <v>151</v>
      </c>
      <c r="F141" s="180" t="s">
        <v>152</v>
      </c>
      <c r="G141" s="181" t="s">
        <v>153</v>
      </c>
      <c r="H141" s="182">
        <v>1920</v>
      </c>
      <c r="I141" s="183"/>
      <c r="J141" s="184">
        <f>ROUND(I141*H141,2)</f>
        <v>0</v>
      </c>
      <c r="K141" s="180" t="s">
        <v>132</v>
      </c>
      <c r="L141" s="37"/>
      <c r="M141" s="185" t="s">
        <v>1</v>
      </c>
      <c r="N141" s="186" t="s">
        <v>38</v>
      </c>
      <c r="O141" s="75"/>
      <c r="P141" s="187">
        <f>O141*H141</f>
        <v>0</v>
      </c>
      <c r="Q141" s="187">
        <v>3.2634E-05</v>
      </c>
      <c r="R141" s="187">
        <f>Q141*H141</f>
        <v>0.062657279999999996</v>
      </c>
      <c r="S141" s="187">
        <v>0</v>
      </c>
      <c r="T141" s="188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9" t="s">
        <v>133</v>
      </c>
      <c r="AT141" s="189" t="s">
        <v>128</v>
      </c>
      <c r="AU141" s="189" t="s">
        <v>82</v>
      </c>
      <c r="AY141" s="17" t="s">
        <v>126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7" t="s">
        <v>80</v>
      </c>
      <c r="BK141" s="190">
        <f>ROUND(I141*H141,2)</f>
        <v>0</v>
      </c>
      <c r="BL141" s="17" t="s">
        <v>133</v>
      </c>
      <c r="BM141" s="189" t="s">
        <v>154</v>
      </c>
    </row>
    <row r="142" s="13" customFormat="1">
      <c r="A142" s="13"/>
      <c r="B142" s="191"/>
      <c r="C142" s="13"/>
      <c r="D142" s="192" t="s">
        <v>135</v>
      </c>
      <c r="E142" s="193" t="s">
        <v>1</v>
      </c>
      <c r="F142" s="194" t="s">
        <v>155</v>
      </c>
      <c r="G142" s="13"/>
      <c r="H142" s="195">
        <v>480</v>
      </c>
      <c r="I142" s="196"/>
      <c r="J142" s="13"/>
      <c r="K142" s="13"/>
      <c r="L142" s="191"/>
      <c r="M142" s="197"/>
      <c r="N142" s="198"/>
      <c r="O142" s="198"/>
      <c r="P142" s="198"/>
      <c r="Q142" s="198"/>
      <c r="R142" s="198"/>
      <c r="S142" s="198"/>
      <c r="T142" s="19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3" t="s">
        <v>135</v>
      </c>
      <c r="AU142" s="193" t="s">
        <v>82</v>
      </c>
      <c r="AV142" s="13" t="s">
        <v>82</v>
      </c>
      <c r="AW142" s="13" t="s">
        <v>30</v>
      </c>
      <c r="AX142" s="13" t="s">
        <v>73</v>
      </c>
      <c r="AY142" s="193" t="s">
        <v>126</v>
      </c>
    </row>
    <row r="143" s="13" customFormat="1">
      <c r="A143" s="13"/>
      <c r="B143" s="191"/>
      <c r="C143" s="13"/>
      <c r="D143" s="192" t="s">
        <v>135</v>
      </c>
      <c r="E143" s="193" t="s">
        <v>1</v>
      </c>
      <c r="F143" s="194" t="s">
        <v>156</v>
      </c>
      <c r="G143" s="13"/>
      <c r="H143" s="195">
        <v>1440</v>
      </c>
      <c r="I143" s="196"/>
      <c r="J143" s="13"/>
      <c r="K143" s="13"/>
      <c r="L143" s="191"/>
      <c r="M143" s="197"/>
      <c r="N143" s="198"/>
      <c r="O143" s="198"/>
      <c r="P143" s="198"/>
      <c r="Q143" s="198"/>
      <c r="R143" s="198"/>
      <c r="S143" s="198"/>
      <c r="T143" s="19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3" t="s">
        <v>135</v>
      </c>
      <c r="AU143" s="193" t="s">
        <v>82</v>
      </c>
      <c r="AV143" s="13" t="s">
        <v>82</v>
      </c>
      <c r="AW143" s="13" t="s">
        <v>30</v>
      </c>
      <c r="AX143" s="13" t="s">
        <v>73</v>
      </c>
      <c r="AY143" s="193" t="s">
        <v>126</v>
      </c>
    </row>
    <row r="144" s="14" customFormat="1">
      <c r="A144" s="14"/>
      <c r="B144" s="200"/>
      <c r="C144" s="14"/>
      <c r="D144" s="192" t="s">
        <v>135</v>
      </c>
      <c r="E144" s="201" t="s">
        <v>1</v>
      </c>
      <c r="F144" s="202" t="s">
        <v>157</v>
      </c>
      <c r="G144" s="14"/>
      <c r="H144" s="203">
        <v>1920</v>
      </c>
      <c r="I144" s="204"/>
      <c r="J144" s="14"/>
      <c r="K144" s="14"/>
      <c r="L144" s="200"/>
      <c r="M144" s="205"/>
      <c r="N144" s="206"/>
      <c r="O144" s="206"/>
      <c r="P144" s="206"/>
      <c r="Q144" s="206"/>
      <c r="R144" s="206"/>
      <c r="S144" s="206"/>
      <c r="T144" s="20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1" t="s">
        <v>135</v>
      </c>
      <c r="AU144" s="201" t="s">
        <v>82</v>
      </c>
      <c r="AV144" s="14" t="s">
        <v>133</v>
      </c>
      <c r="AW144" s="14" t="s">
        <v>30</v>
      </c>
      <c r="AX144" s="14" t="s">
        <v>80</v>
      </c>
      <c r="AY144" s="201" t="s">
        <v>126</v>
      </c>
    </row>
    <row r="145" s="2" customFormat="1" ht="24.15" customHeight="1">
      <c r="A145" s="36"/>
      <c r="B145" s="177"/>
      <c r="C145" s="178" t="s">
        <v>158</v>
      </c>
      <c r="D145" s="178" t="s">
        <v>128</v>
      </c>
      <c r="E145" s="179" t="s">
        <v>159</v>
      </c>
      <c r="F145" s="180" t="s">
        <v>160</v>
      </c>
      <c r="G145" s="181" t="s">
        <v>161</v>
      </c>
      <c r="H145" s="182">
        <v>120</v>
      </c>
      <c r="I145" s="183"/>
      <c r="J145" s="184">
        <f>ROUND(I145*H145,2)</f>
        <v>0</v>
      </c>
      <c r="K145" s="180" t="s">
        <v>132</v>
      </c>
      <c r="L145" s="37"/>
      <c r="M145" s="185" t="s">
        <v>1</v>
      </c>
      <c r="N145" s="186" t="s">
        <v>38</v>
      </c>
      <c r="O145" s="75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9" t="s">
        <v>133</v>
      </c>
      <c r="AT145" s="189" t="s">
        <v>128</v>
      </c>
      <c r="AU145" s="189" t="s">
        <v>82</v>
      </c>
      <c r="AY145" s="17" t="s">
        <v>126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7" t="s">
        <v>80</v>
      </c>
      <c r="BK145" s="190">
        <f>ROUND(I145*H145,2)</f>
        <v>0</v>
      </c>
      <c r="BL145" s="17" t="s">
        <v>133</v>
      </c>
      <c r="BM145" s="189" t="s">
        <v>162</v>
      </c>
    </row>
    <row r="146" s="13" customFormat="1">
      <c r="A146" s="13"/>
      <c r="B146" s="191"/>
      <c r="C146" s="13"/>
      <c r="D146" s="192" t="s">
        <v>135</v>
      </c>
      <c r="E146" s="193" t="s">
        <v>1</v>
      </c>
      <c r="F146" s="194" t="s">
        <v>163</v>
      </c>
      <c r="G146" s="13"/>
      <c r="H146" s="195">
        <v>120</v>
      </c>
      <c r="I146" s="196"/>
      <c r="J146" s="13"/>
      <c r="K146" s="13"/>
      <c r="L146" s="191"/>
      <c r="M146" s="197"/>
      <c r="N146" s="198"/>
      <c r="O146" s="198"/>
      <c r="P146" s="198"/>
      <c r="Q146" s="198"/>
      <c r="R146" s="198"/>
      <c r="S146" s="198"/>
      <c r="T146" s="19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3" t="s">
        <v>135</v>
      </c>
      <c r="AU146" s="193" t="s">
        <v>82</v>
      </c>
      <c r="AV146" s="13" t="s">
        <v>82</v>
      </c>
      <c r="AW146" s="13" t="s">
        <v>30</v>
      </c>
      <c r="AX146" s="13" t="s">
        <v>80</v>
      </c>
      <c r="AY146" s="193" t="s">
        <v>126</v>
      </c>
    </row>
    <row r="147" s="2" customFormat="1" ht="33" customHeight="1">
      <c r="A147" s="36"/>
      <c r="B147" s="177"/>
      <c r="C147" s="178" t="s">
        <v>164</v>
      </c>
      <c r="D147" s="178" t="s">
        <v>128</v>
      </c>
      <c r="E147" s="179" t="s">
        <v>165</v>
      </c>
      <c r="F147" s="180" t="s">
        <v>166</v>
      </c>
      <c r="G147" s="181" t="s">
        <v>167</v>
      </c>
      <c r="H147" s="182">
        <v>710.76400000000001</v>
      </c>
      <c r="I147" s="183"/>
      <c r="J147" s="184">
        <f>ROUND(I147*H147,2)</f>
        <v>0</v>
      </c>
      <c r="K147" s="180" t="s">
        <v>132</v>
      </c>
      <c r="L147" s="37"/>
      <c r="M147" s="185" t="s">
        <v>1</v>
      </c>
      <c r="N147" s="186" t="s">
        <v>38</v>
      </c>
      <c r="O147" s="75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9" t="s">
        <v>133</v>
      </c>
      <c r="AT147" s="189" t="s">
        <v>128</v>
      </c>
      <c r="AU147" s="189" t="s">
        <v>82</v>
      </c>
      <c r="AY147" s="17" t="s">
        <v>126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80</v>
      </c>
      <c r="BK147" s="190">
        <f>ROUND(I147*H147,2)</f>
        <v>0</v>
      </c>
      <c r="BL147" s="17" t="s">
        <v>133</v>
      </c>
      <c r="BM147" s="189" t="s">
        <v>168</v>
      </c>
    </row>
    <row r="148" s="13" customFormat="1">
      <c r="A148" s="13"/>
      <c r="B148" s="191"/>
      <c r="C148" s="13"/>
      <c r="D148" s="192" t="s">
        <v>135</v>
      </c>
      <c r="E148" s="193" t="s">
        <v>1</v>
      </c>
      <c r="F148" s="194" t="s">
        <v>169</v>
      </c>
      <c r="G148" s="13"/>
      <c r="H148" s="195">
        <v>262.07999999999998</v>
      </c>
      <c r="I148" s="196"/>
      <c r="J148" s="13"/>
      <c r="K148" s="13"/>
      <c r="L148" s="191"/>
      <c r="M148" s="197"/>
      <c r="N148" s="198"/>
      <c r="O148" s="198"/>
      <c r="P148" s="198"/>
      <c r="Q148" s="198"/>
      <c r="R148" s="198"/>
      <c r="S148" s="198"/>
      <c r="T148" s="19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3" t="s">
        <v>135</v>
      </c>
      <c r="AU148" s="193" t="s">
        <v>82</v>
      </c>
      <c r="AV148" s="13" t="s">
        <v>82</v>
      </c>
      <c r="AW148" s="13" t="s">
        <v>30</v>
      </c>
      <c r="AX148" s="13" t="s">
        <v>73</v>
      </c>
      <c r="AY148" s="193" t="s">
        <v>126</v>
      </c>
    </row>
    <row r="149" s="13" customFormat="1">
      <c r="A149" s="13"/>
      <c r="B149" s="191"/>
      <c r="C149" s="13"/>
      <c r="D149" s="192" t="s">
        <v>135</v>
      </c>
      <c r="E149" s="193" t="s">
        <v>1</v>
      </c>
      <c r="F149" s="194" t="s">
        <v>170</v>
      </c>
      <c r="G149" s="13"/>
      <c r="H149" s="195">
        <v>232.05000000000001</v>
      </c>
      <c r="I149" s="196"/>
      <c r="J149" s="13"/>
      <c r="K149" s="13"/>
      <c r="L149" s="191"/>
      <c r="M149" s="197"/>
      <c r="N149" s="198"/>
      <c r="O149" s="198"/>
      <c r="P149" s="198"/>
      <c r="Q149" s="198"/>
      <c r="R149" s="198"/>
      <c r="S149" s="198"/>
      <c r="T149" s="19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3" t="s">
        <v>135</v>
      </c>
      <c r="AU149" s="193" t="s">
        <v>82</v>
      </c>
      <c r="AV149" s="13" t="s">
        <v>82</v>
      </c>
      <c r="AW149" s="13" t="s">
        <v>30</v>
      </c>
      <c r="AX149" s="13" t="s">
        <v>73</v>
      </c>
      <c r="AY149" s="193" t="s">
        <v>126</v>
      </c>
    </row>
    <row r="150" s="13" customFormat="1">
      <c r="A150" s="13"/>
      <c r="B150" s="191"/>
      <c r="C150" s="13"/>
      <c r="D150" s="192" t="s">
        <v>135</v>
      </c>
      <c r="E150" s="193" t="s">
        <v>1</v>
      </c>
      <c r="F150" s="194" t="s">
        <v>171</v>
      </c>
      <c r="G150" s="13"/>
      <c r="H150" s="195">
        <v>45.078000000000003</v>
      </c>
      <c r="I150" s="196"/>
      <c r="J150" s="13"/>
      <c r="K150" s="13"/>
      <c r="L150" s="191"/>
      <c r="M150" s="197"/>
      <c r="N150" s="198"/>
      <c r="O150" s="198"/>
      <c r="P150" s="198"/>
      <c r="Q150" s="198"/>
      <c r="R150" s="198"/>
      <c r="S150" s="198"/>
      <c r="T150" s="19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3" t="s">
        <v>135</v>
      </c>
      <c r="AU150" s="193" t="s">
        <v>82</v>
      </c>
      <c r="AV150" s="13" t="s">
        <v>82</v>
      </c>
      <c r="AW150" s="13" t="s">
        <v>30</v>
      </c>
      <c r="AX150" s="13" t="s">
        <v>73</v>
      </c>
      <c r="AY150" s="193" t="s">
        <v>126</v>
      </c>
    </row>
    <row r="151" s="13" customFormat="1">
      <c r="A151" s="13"/>
      <c r="B151" s="191"/>
      <c r="C151" s="13"/>
      <c r="D151" s="192" t="s">
        <v>135</v>
      </c>
      <c r="E151" s="193" t="s">
        <v>1</v>
      </c>
      <c r="F151" s="194" t="s">
        <v>172</v>
      </c>
      <c r="G151" s="13"/>
      <c r="H151" s="195">
        <v>404.81999999999999</v>
      </c>
      <c r="I151" s="196"/>
      <c r="J151" s="13"/>
      <c r="K151" s="13"/>
      <c r="L151" s="191"/>
      <c r="M151" s="197"/>
      <c r="N151" s="198"/>
      <c r="O151" s="198"/>
      <c r="P151" s="198"/>
      <c r="Q151" s="198"/>
      <c r="R151" s="198"/>
      <c r="S151" s="198"/>
      <c r="T151" s="19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3" t="s">
        <v>135</v>
      </c>
      <c r="AU151" s="193" t="s">
        <v>82</v>
      </c>
      <c r="AV151" s="13" t="s">
        <v>82</v>
      </c>
      <c r="AW151" s="13" t="s">
        <v>30</v>
      </c>
      <c r="AX151" s="13" t="s">
        <v>73</v>
      </c>
      <c r="AY151" s="193" t="s">
        <v>126</v>
      </c>
    </row>
    <row r="152" s="13" customFormat="1">
      <c r="A152" s="13"/>
      <c r="B152" s="191"/>
      <c r="C152" s="13"/>
      <c r="D152" s="192" t="s">
        <v>135</v>
      </c>
      <c r="E152" s="193" t="s">
        <v>1</v>
      </c>
      <c r="F152" s="194" t="s">
        <v>173</v>
      </c>
      <c r="G152" s="13"/>
      <c r="H152" s="195">
        <v>202.5</v>
      </c>
      <c r="I152" s="196"/>
      <c r="J152" s="13"/>
      <c r="K152" s="13"/>
      <c r="L152" s="191"/>
      <c r="M152" s="197"/>
      <c r="N152" s="198"/>
      <c r="O152" s="198"/>
      <c r="P152" s="198"/>
      <c r="Q152" s="198"/>
      <c r="R152" s="198"/>
      <c r="S152" s="198"/>
      <c r="T152" s="19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3" t="s">
        <v>135</v>
      </c>
      <c r="AU152" s="193" t="s">
        <v>82</v>
      </c>
      <c r="AV152" s="13" t="s">
        <v>82</v>
      </c>
      <c r="AW152" s="13" t="s">
        <v>30</v>
      </c>
      <c r="AX152" s="13" t="s">
        <v>73</v>
      </c>
      <c r="AY152" s="193" t="s">
        <v>126</v>
      </c>
    </row>
    <row r="153" s="13" customFormat="1">
      <c r="A153" s="13"/>
      <c r="B153" s="191"/>
      <c r="C153" s="13"/>
      <c r="D153" s="192" t="s">
        <v>135</v>
      </c>
      <c r="E153" s="193" t="s">
        <v>1</v>
      </c>
      <c r="F153" s="194" t="s">
        <v>174</v>
      </c>
      <c r="G153" s="13"/>
      <c r="H153" s="195">
        <v>275</v>
      </c>
      <c r="I153" s="196"/>
      <c r="J153" s="13"/>
      <c r="K153" s="13"/>
      <c r="L153" s="191"/>
      <c r="M153" s="197"/>
      <c r="N153" s="198"/>
      <c r="O153" s="198"/>
      <c r="P153" s="198"/>
      <c r="Q153" s="198"/>
      <c r="R153" s="198"/>
      <c r="S153" s="198"/>
      <c r="T153" s="19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3" t="s">
        <v>135</v>
      </c>
      <c r="AU153" s="193" t="s">
        <v>82</v>
      </c>
      <c r="AV153" s="13" t="s">
        <v>82</v>
      </c>
      <c r="AW153" s="13" t="s">
        <v>30</v>
      </c>
      <c r="AX153" s="13" t="s">
        <v>73</v>
      </c>
      <c r="AY153" s="193" t="s">
        <v>126</v>
      </c>
    </row>
    <row r="154" s="14" customFormat="1">
      <c r="A154" s="14"/>
      <c r="B154" s="200"/>
      <c r="C154" s="14"/>
      <c r="D154" s="192" t="s">
        <v>135</v>
      </c>
      <c r="E154" s="201" t="s">
        <v>1</v>
      </c>
      <c r="F154" s="202" t="s">
        <v>157</v>
      </c>
      <c r="G154" s="14"/>
      <c r="H154" s="203">
        <v>1421.528</v>
      </c>
      <c r="I154" s="204"/>
      <c r="J154" s="14"/>
      <c r="K154" s="14"/>
      <c r="L154" s="200"/>
      <c r="M154" s="205"/>
      <c r="N154" s="206"/>
      <c r="O154" s="206"/>
      <c r="P154" s="206"/>
      <c r="Q154" s="206"/>
      <c r="R154" s="206"/>
      <c r="S154" s="206"/>
      <c r="T154" s="20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01" t="s">
        <v>135</v>
      </c>
      <c r="AU154" s="201" t="s">
        <v>82</v>
      </c>
      <c r="AV154" s="14" t="s">
        <v>133</v>
      </c>
      <c r="AW154" s="14" t="s">
        <v>30</v>
      </c>
      <c r="AX154" s="14" t="s">
        <v>73</v>
      </c>
      <c r="AY154" s="201" t="s">
        <v>126</v>
      </c>
    </row>
    <row r="155" s="13" customFormat="1">
      <c r="A155" s="13"/>
      <c r="B155" s="191"/>
      <c r="C155" s="13"/>
      <c r="D155" s="192" t="s">
        <v>135</v>
      </c>
      <c r="E155" s="193" t="s">
        <v>1</v>
      </c>
      <c r="F155" s="194" t="s">
        <v>175</v>
      </c>
      <c r="G155" s="13"/>
      <c r="H155" s="195">
        <v>710.76400000000001</v>
      </c>
      <c r="I155" s="196"/>
      <c r="J155" s="13"/>
      <c r="K155" s="13"/>
      <c r="L155" s="191"/>
      <c r="M155" s="197"/>
      <c r="N155" s="198"/>
      <c r="O155" s="198"/>
      <c r="P155" s="198"/>
      <c r="Q155" s="198"/>
      <c r="R155" s="198"/>
      <c r="S155" s="198"/>
      <c r="T155" s="19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3" t="s">
        <v>135</v>
      </c>
      <c r="AU155" s="193" t="s">
        <v>82</v>
      </c>
      <c r="AV155" s="13" t="s">
        <v>82</v>
      </c>
      <c r="AW155" s="13" t="s">
        <v>30</v>
      </c>
      <c r="AX155" s="13" t="s">
        <v>80</v>
      </c>
      <c r="AY155" s="193" t="s">
        <v>126</v>
      </c>
    </row>
    <row r="156" s="2" customFormat="1" ht="33" customHeight="1">
      <c r="A156" s="36"/>
      <c r="B156" s="177"/>
      <c r="C156" s="178" t="s">
        <v>176</v>
      </c>
      <c r="D156" s="178" t="s">
        <v>128</v>
      </c>
      <c r="E156" s="179" t="s">
        <v>177</v>
      </c>
      <c r="F156" s="180" t="s">
        <v>178</v>
      </c>
      <c r="G156" s="181" t="s">
        <v>167</v>
      </c>
      <c r="H156" s="182">
        <v>710.76400000000001</v>
      </c>
      <c r="I156" s="183"/>
      <c r="J156" s="184">
        <f>ROUND(I156*H156,2)</f>
        <v>0</v>
      </c>
      <c r="K156" s="180" t="s">
        <v>132</v>
      </c>
      <c r="L156" s="37"/>
      <c r="M156" s="185" t="s">
        <v>1</v>
      </c>
      <c r="N156" s="186" t="s">
        <v>38</v>
      </c>
      <c r="O156" s="75"/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9" t="s">
        <v>133</v>
      </c>
      <c r="AT156" s="189" t="s">
        <v>128</v>
      </c>
      <c r="AU156" s="189" t="s">
        <v>82</v>
      </c>
      <c r="AY156" s="17" t="s">
        <v>126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7" t="s">
        <v>80</v>
      </c>
      <c r="BK156" s="190">
        <f>ROUND(I156*H156,2)</f>
        <v>0</v>
      </c>
      <c r="BL156" s="17" t="s">
        <v>133</v>
      </c>
      <c r="BM156" s="189" t="s">
        <v>179</v>
      </c>
    </row>
    <row r="157" s="13" customFormat="1">
      <c r="A157" s="13"/>
      <c r="B157" s="191"/>
      <c r="C157" s="13"/>
      <c r="D157" s="192" t="s">
        <v>135</v>
      </c>
      <c r="E157" s="193" t="s">
        <v>1</v>
      </c>
      <c r="F157" s="194" t="s">
        <v>175</v>
      </c>
      <c r="G157" s="13"/>
      <c r="H157" s="195">
        <v>710.76400000000001</v>
      </c>
      <c r="I157" s="196"/>
      <c r="J157" s="13"/>
      <c r="K157" s="13"/>
      <c r="L157" s="191"/>
      <c r="M157" s="197"/>
      <c r="N157" s="198"/>
      <c r="O157" s="198"/>
      <c r="P157" s="198"/>
      <c r="Q157" s="198"/>
      <c r="R157" s="198"/>
      <c r="S157" s="198"/>
      <c r="T157" s="19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3" t="s">
        <v>135</v>
      </c>
      <c r="AU157" s="193" t="s">
        <v>82</v>
      </c>
      <c r="AV157" s="13" t="s">
        <v>82</v>
      </c>
      <c r="AW157" s="13" t="s">
        <v>30</v>
      </c>
      <c r="AX157" s="13" t="s">
        <v>80</v>
      </c>
      <c r="AY157" s="193" t="s">
        <v>126</v>
      </c>
    </row>
    <row r="158" s="2" customFormat="1" ht="24.15" customHeight="1">
      <c r="A158" s="36"/>
      <c r="B158" s="177"/>
      <c r="C158" s="178" t="s">
        <v>180</v>
      </c>
      <c r="D158" s="178" t="s">
        <v>128</v>
      </c>
      <c r="E158" s="179" t="s">
        <v>181</v>
      </c>
      <c r="F158" s="180" t="s">
        <v>182</v>
      </c>
      <c r="G158" s="181" t="s">
        <v>167</v>
      </c>
      <c r="H158" s="182">
        <v>284.30599999999998</v>
      </c>
      <c r="I158" s="183"/>
      <c r="J158" s="184">
        <f>ROUND(I158*H158,2)</f>
        <v>0</v>
      </c>
      <c r="K158" s="180" t="s">
        <v>132</v>
      </c>
      <c r="L158" s="37"/>
      <c r="M158" s="185" t="s">
        <v>1</v>
      </c>
      <c r="N158" s="186" t="s">
        <v>38</v>
      </c>
      <c r="O158" s="75"/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9" t="s">
        <v>133</v>
      </c>
      <c r="AT158" s="189" t="s">
        <v>128</v>
      </c>
      <c r="AU158" s="189" t="s">
        <v>82</v>
      </c>
      <c r="AY158" s="17" t="s">
        <v>126</v>
      </c>
      <c r="BE158" s="190">
        <f>IF(N158="základní",J158,0)</f>
        <v>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7" t="s">
        <v>80</v>
      </c>
      <c r="BK158" s="190">
        <f>ROUND(I158*H158,2)</f>
        <v>0</v>
      </c>
      <c r="BL158" s="17" t="s">
        <v>133</v>
      </c>
      <c r="BM158" s="189" t="s">
        <v>183</v>
      </c>
    </row>
    <row r="159" s="13" customFormat="1">
      <c r="A159" s="13"/>
      <c r="B159" s="191"/>
      <c r="C159" s="13"/>
      <c r="D159" s="192" t="s">
        <v>135</v>
      </c>
      <c r="E159" s="193" t="s">
        <v>1</v>
      </c>
      <c r="F159" s="194" t="s">
        <v>184</v>
      </c>
      <c r="G159" s="13"/>
      <c r="H159" s="195">
        <v>284.30599999999998</v>
      </c>
      <c r="I159" s="196"/>
      <c r="J159" s="13"/>
      <c r="K159" s="13"/>
      <c r="L159" s="191"/>
      <c r="M159" s="197"/>
      <c r="N159" s="198"/>
      <c r="O159" s="198"/>
      <c r="P159" s="198"/>
      <c r="Q159" s="198"/>
      <c r="R159" s="198"/>
      <c r="S159" s="198"/>
      <c r="T159" s="19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3" t="s">
        <v>135</v>
      </c>
      <c r="AU159" s="193" t="s">
        <v>82</v>
      </c>
      <c r="AV159" s="13" t="s">
        <v>82</v>
      </c>
      <c r="AW159" s="13" t="s">
        <v>30</v>
      </c>
      <c r="AX159" s="13" t="s">
        <v>80</v>
      </c>
      <c r="AY159" s="193" t="s">
        <v>126</v>
      </c>
    </row>
    <row r="160" s="2" customFormat="1" ht="21.75" customHeight="1">
      <c r="A160" s="36"/>
      <c r="B160" s="177"/>
      <c r="C160" s="178" t="s">
        <v>185</v>
      </c>
      <c r="D160" s="178" t="s">
        <v>128</v>
      </c>
      <c r="E160" s="179" t="s">
        <v>186</v>
      </c>
      <c r="F160" s="180" t="s">
        <v>187</v>
      </c>
      <c r="G160" s="181" t="s">
        <v>131</v>
      </c>
      <c r="H160" s="182">
        <v>692.14999999999998</v>
      </c>
      <c r="I160" s="183"/>
      <c r="J160" s="184">
        <f>ROUND(I160*H160,2)</f>
        <v>0</v>
      </c>
      <c r="K160" s="180" t="s">
        <v>132</v>
      </c>
      <c r="L160" s="37"/>
      <c r="M160" s="185" t="s">
        <v>1</v>
      </c>
      <c r="N160" s="186" t="s">
        <v>38</v>
      </c>
      <c r="O160" s="75"/>
      <c r="P160" s="187">
        <f>O160*H160</f>
        <v>0</v>
      </c>
      <c r="Q160" s="187">
        <v>0.00058135999999999995</v>
      </c>
      <c r="R160" s="187">
        <f>Q160*H160</f>
        <v>0.40238832399999996</v>
      </c>
      <c r="S160" s="187">
        <v>0</v>
      </c>
      <c r="T160" s="188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9" t="s">
        <v>133</v>
      </c>
      <c r="AT160" s="189" t="s">
        <v>128</v>
      </c>
      <c r="AU160" s="189" t="s">
        <v>82</v>
      </c>
      <c r="AY160" s="17" t="s">
        <v>126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7" t="s">
        <v>80</v>
      </c>
      <c r="BK160" s="190">
        <f>ROUND(I160*H160,2)</f>
        <v>0</v>
      </c>
      <c r="BL160" s="17" t="s">
        <v>133</v>
      </c>
      <c r="BM160" s="189" t="s">
        <v>188</v>
      </c>
    </row>
    <row r="161" s="13" customFormat="1">
      <c r="A161" s="13"/>
      <c r="B161" s="191"/>
      <c r="C161" s="13"/>
      <c r="D161" s="192" t="s">
        <v>135</v>
      </c>
      <c r="E161" s="193" t="s">
        <v>1</v>
      </c>
      <c r="F161" s="194" t="s">
        <v>189</v>
      </c>
      <c r="G161" s="13"/>
      <c r="H161" s="195">
        <v>69.349999999999994</v>
      </c>
      <c r="I161" s="196"/>
      <c r="J161" s="13"/>
      <c r="K161" s="13"/>
      <c r="L161" s="191"/>
      <c r="M161" s="197"/>
      <c r="N161" s="198"/>
      <c r="O161" s="198"/>
      <c r="P161" s="198"/>
      <c r="Q161" s="198"/>
      <c r="R161" s="198"/>
      <c r="S161" s="198"/>
      <c r="T161" s="19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3" t="s">
        <v>135</v>
      </c>
      <c r="AU161" s="193" t="s">
        <v>82</v>
      </c>
      <c r="AV161" s="13" t="s">
        <v>82</v>
      </c>
      <c r="AW161" s="13" t="s">
        <v>30</v>
      </c>
      <c r="AX161" s="13" t="s">
        <v>73</v>
      </c>
      <c r="AY161" s="193" t="s">
        <v>126</v>
      </c>
    </row>
    <row r="162" s="13" customFormat="1">
      <c r="A162" s="13"/>
      <c r="B162" s="191"/>
      <c r="C162" s="13"/>
      <c r="D162" s="192" t="s">
        <v>135</v>
      </c>
      <c r="E162" s="193" t="s">
        <v>1</v>
      </c>
      <c r="F162" s="194" t="s">
        <v>190</v>
      </c>
      <c r="G162" s="13"/>
      <c r="H162" s="195">
        <v>622.79999999999995</v>
      </c>
      <c r="I162" s="196"/>
      <c r="J162" s="13"/>
      <c r="K162" s="13"/>
      <c r="L162" s="191"/>
      <c r="M162" s="197"/>
      <c r="N162" s="198"/>
      <c r="O162" s="198"/>
      <c r="P162" s="198"/>
      <c r="Q162" s="198"/>
      <c r="R162" s="198"/>
      <c r="S162" s="198"/>
      <c r="T162" s="19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3" t="s">
        <v>135</v>
      </c>
      <c r="AU162" s="193" t="s">
        <v>82</v>
      </c>
      <c r="AV162" s="13" t="s">
        <v>82</v>
      </c>
      <c r="AW162" s="13" t="s">
        <v>30</v>
      </c>
      <c r="AX162" s="13" t="s">
        <v>73</v>
      </c>
      <c r="AY162" s="193" t="s">
        <v>126</v>
      </c>
    </row>
    <row r="163" s="14" customFormat="1">
      <c r="A163" s="14"/>
      <c r="B163" s="200"/>
      <c r="C163" s="14"/>
      <c r="D163" s="192" t="s">
        <v>135</v>
      </c>
      <c r="E163" s="201" t="s">
        <v>1</v>
      </c>
      <c r="F163" s="202" t="s">
        <v>157</v>
      </c>
      <c r="G163" s="14"/>
      <c r="H163" s="203">
        <v>692.14999999999998</v>
      </c>
      <c r="I163" s="204"/>
      <c r="J163" s="14"/>
      <c r="K163" s="14"/>
      <c r="L163" s="200"/>
      <c r="M163" s="205"/>
      <c r="N163" s="206"/>
      <c r="O163" s="206"/>
      <c r="P163" s="206"/>
      <c r="Q163" s="206"/>
      <c r="R163" s="206"/>
      <c r="S163" s="206"/>
      <c r="T163" s="20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1" t="s">
        <v>135</v>
      </c>
      <c r="AU163" s="201" t="s">
        <v>82</v>
      </c>
      <c r="AV163" s="14" t="s">
        <v>133</v>
      </c>
      <c r="AW163" s="14" t="s">
        <v>30</v>
      </c>
      <c r="AX163" s="14" t="s">
        <v>80</v>
      </c>
      <c r="AY163" s="201" t="s">
        <v>126</v>
      </c>
    </row>
    <row r="164" s="2" customFormat="1" ht="24.15" customHeight="1">
      <c r="A164" s="36"/>
      <c r="B164" s="177"/>
      <c r="C164" s="178" t="s">
        <v>191</v>
      </c>
      <c r="D164" s="178" t="s">
        <v>128</v>
      </c>
      <c r="E164" s="179" t="s">
        <v>192</v>
      </c>
      <c r="F164" s="180" t="s">
        <v>193</v>
      </c>
      <c r="G164" s="181" t="s">
        <v>131</v>
      </c>
      <c r="H164" s="182">
        <v>357</v>
      </c>
      <c r="I164" s="183"/>
      <c r="J164" s="184">
        <f>ROUND(I164*H164,2)</f>
        <v>0</v>
      </c>
      <c r="K164" s="180" t="s">
        <v>132</v>
      </c>
      <c r="L164" s="37"/>
      <c r="M164" s="185" t="s">
        <v>1</v>
      </c>
      <c r="N164" s="186" t="s">
        <v>38</v>
      </c>
      <c r="O164" s="75"/>
      <c r="P164" s="187">
        <f>O164*H164</f>
        <v>0</v>
      </c>
      <c r="Q164" s="187">
        <v>0.00059000000000000003</v>
      </c>
      <c r="R164" s="187">
        <f>Q164*H164</f>
        <v>0.21063000000000001</v>
      </c>
      <c r="S164" s="187">
        <v>0</v>
      </c>
      <c r="T164" s="18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9" t="s">
        <v>133</v>
      </c>
      <c r="AT164" s="189" t="s">
        <v>128</v>
      </c>
      <c r="AU164" s="189" t="s">
        <v>82</v>
      </c>
      <c r="AY164" s="17" t="s">
        <v>126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80</v>
      </c>
      <c r="BK164" s="190">
        <f>ROUND(I164*H164,2)</f>
        <v>0</v>
      </c>
      <c r="BL164" s="17" t="s">
        <v>133</v>
      </c>
      <c r="BM164" s="189" t="s">
        <v>194</v>
      </c>
    </row>
    <row r="165" s="13" customFormat="1">
      <c r="A165" s="13"/>
      <c r="B165" s="191"/>
      <c r="C165" s="13"/>
      <c r="D165" s="192" t="s">
        <v>135</v>
      </c>
      <c r="E165" s="193" t="s">
        <v>1</v>
      </c>
      <c r="F165" s="194" t="s">
        <v>195</v>
      </c>
      <c r="G165" s="13"/>
      <c r="H165" s="195">
        <v>357</v>
      </c>
      <c r="I165" s="196"/>
      <c r="J165" s="13"/>
      <c r="K165" s="13"/>
      <c r="L165" s="191"/>
      <c r="M165" s="197"/>
      <c r="N165" s="198"/>
      <c r="O165" s="198"/>
      <c r="P165" s="198"/>
      <c r="Q165" s="198"/>
      <c r="R165" s="198"/>
      <c r="S165" s="198"/>
      <c r="T165" s="19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3" t="s">
        <v>135</v>
      </c>
      <c r="AU165" s="193" t="s">
        <v>82</v>
      </c>
      <c r="AV165" s="13" t="s">
        <v>82</v>
      </c>
      <c r="AW165" s="13" t="s">
        <v>30</v>
      </c>
      <c r="AX165" s="13" t="s">
        <v>80</v>
      </c>
      <c r="AY165" s="193" t="s">
        <v>126</v>
      </c>
    </row>
    <row r="166" s="2" customFormat="1" ht="24.15" customHeight="1">
      <c r="A166" s="36"/>
      <c r="B166" s="177"/>
      <c r="C166" s="178" t="s">
        <v>8</v>
      </c>
      <c r="D166" s="178" t="s">
        <v>128</v>
      </c>
      <c r="E166" s="179" t="s">
        <v>196</v>
      </c>
      <c r="F166" s="180" t="s">
        <v>197</v>
      </c>
      <c r="G166" s="181" t="s">
        <v>131</v>
      </c>
      <c r="H166" s="182">
        <v>327.60000000000002</v>
      </c>
      <c r="I166" s="183"/>
      <c r="J166" s="184">
        <f>ROUND(I166*H166,2)</f>
        <v>0</v>
      </c>
      <c r="K166" s="180" t="s">
        <v>132</v>
      </c>
      <c r="L166" s="37"/>
      <c r="M166" s="185" t="s">
        <v>1</v>
      </c>
      <c r="N166" s="186" t="s">
        <v>38</v>
      </c>
      <c r="O166" s="75"/>
      <c r="P166" s="187">
        <f>O166*H166</f>
        <v>0</v>
      </c>
      <c r="Q166" s="187">
        <v>0.00063000000000000003</v>
      </c>
      <c r="R166" s="187">
        <f>Q166*H166</f>
        <v>0.20638800000000002</v>
      </c>
      <c r="S166" s="187">
        <v>0</v>
      </c>
      <c r="T166" s="188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9" t="s">
        <v>133</v>
      </c>
      <c r="AT166" s="189" t="s">
        <v>128</v>
      </c>
      <c r="AU166" s="189" t="s">
        <v>82</v>
      </c>
      <c r="AY166" s="17" t="s">
        <v>126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80</v>
      </c>
      <c r="BK166" s="190">
        <f>ROUND(I166*H166,2)</f>
        <v>0</v>
      </c>
      <c r="BL166" s="17" t="s">
        <v>133</v>
      </c>
      <c r="BM166" s="189" t="s">
        <v>198</v>
      </c>
    </row>
    <row r="167" s="13" customFormat="1">
      <c r="A167" s="13"/>
      <c r="B167" s="191"/>
      <c r="C167" s="13"/>
      <c r="D167" s="192" t="s">
        <v>135</v>
      </c>
      <c r="E167" s="193" t="s">
        <v>1</v>
      </c>
      <c r="F167" s="194" t="s">
        <v>199</v>
      </c>
      <c r="G167" s="13"/>
      <c r="H167" s="195">
        <v>327.60000000000002</v>
      </c>
      <c r="I167" s="196"/>
      <c r="J167" s="13"/>
      <c r="K167" s="13"/>
      <c r="L167" s="191"/>
      <c r="M167" s="197"/>
      <c r="N167" s="198"/>
      <c r="O167" s="198"/>
      <c r="P167" s="198"/>
      <c r="Q167" s="198"/>
      <c r="R167" s="198"/>
      <c r="S167" s="198"/>
      <c r="T167" s="19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3" t="s">
        <v>135</v>
      </c>
      <c r="AU167" s="193" t="s">
        <v>82</v>
      </c>
      <c r="AV167" s="13" t="s">
        <v>82</v>
      </c>
      <c r="AW167" s="13" t="s">
        <v>30</v>
      </c>
      <c r="AX167" s="13" t="s">
        <v>80</v>
      </c>
      <c r="AY167" s="193" t="s">
        <v>126</v>
      </c>
    </row>
    <row r="168" s="2" customFormat="1" ht="21.75" customHeight="1">
      <c r="A168" s="36"/>
      <c r="B168" s="177"/>
      <c r="C168" s="178" t="s">
        <v>200</v>
      </c>
      <c r="D168" s="178" t="s">
        <v>128</v>
      </c>
      <c r="E168" s="179" t="s">
        <v>201</v>
      </c>
      <c r="F168" s="180" t="s">
        <v>202</v>
      </c>
      <c r="G168" s="181" t="s">
        <v>131</v>
      </c>
      <c r="H168" s="182">
        <v>692.14999999999998</v>
      </c>
      <c r="I168" s="183"/>
      <c r="J168" s="184">
        <f>ROUND(I168*H168,2)</f>
        <v>0</v>
      </c>
      <c r="K168" s="180" t="s">
        <v>132</v>
      </c>
      <c r="L168" s="37"/>
      <c r="M168" s="185" t="s">
        <v>1</v>
      </c>
      <c r="N168" s="186" t="s">
        <v>38</v>
      </c>
      <c r="O168" s="75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9" t="s">
        <v>133</v>
      </c>
      <c r="AT168" s="189" t="s">
        <v>128</v>
      </c>
      <c r="AU168" s="189" t="s">
        <v>82</v>
      </c>
      <c r="AY168" s="17" t="s">
        <v>126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80</v>
      </c>
      <c r="BK168" s="190">
        <f>ROUND(I168*H168,2)</f>
        <v>0</v>
      </c>
      <c r="BL168" s="17" t="s">
        <v>133</v>
      </c>
      <c r="BM168" s="189" t="s">
        <v>203</v>
      </c>
    </row>
    <row r="169" s="13" customFormat="1">
      <c r="A169" s="13"/>
      <c r="B169" s="191"/>
      <c r="C169" s="13"/>
      <c r="D169" s="192" t="s">
        <v>135</v>
      </c>
      <c r="E169" s="193" t="s">
        <v>1</v>
      </c>
      <c r="F169" s="194" t="s">
        <v>204</v>
      </c>
      <c r="G169" s="13"/>
      <c r="H169" s="195">
        <v>692.14999999999998</v>
      </c>
      <c r="I169" s="196"/>
      <c r="J169" s="13"/>
      <c r="K169" s="13"/>
      <c r="L169" s="191"/>
      <c r="M169" s="197"/>
      <c r="N169" s="198"/>
      <c r="O169" s="198"/>
      <c r="P169" s="198"/>
      <c r="Q169" s="198"/>
      <c r="R169" s="198"/>
      <c r="S169" s="198"/>
      <c r="T169" s="19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3" t="s">
        <v>135</v>
      </c>
      <c r="AU169" s="193" t="s">
        <v>82</v>
      </c>
      <c r="AV169" s="13" t="s">
        <v>82</v>
      </c>
      <c r="AW169" s="13" t="s">
        <v>30</v>
      </c>
      <c r="AX169" s="13" t="s">
        <v>80</v>
      </c>
      <c r="AY169" s="193" t="s">
        <v>126</v>
      </c>
    </row>
    <row r="170" s="2" customFormat="1" ht="24.15" customHeight="1">
      <c r="A170" s="36"/>
      <c r="B170" s="177"/>
      <c r="C170" s="178" t="s">
        <v>205</v>
      </c>
      <c r="D170" s="178" t="s">
        <v>128</v>
      </c>
      <c r="E170" s="179" t="s">
        <v>206</v>
      </c>
      <c r="F170" s="180" t="s">
        <v>207</v>
      </c>
      <c r="G170" s="181" t="s">
        <v>131</v>
      </c>
      <c r="H170" s="182">
        <v>357</v>
      </c>
      <c r="I170" s="183"/>
      <c r="J170" s="184">
        <f>ROUND(I170*H170,2)</f>
        <v>0</v>
      </c>
      <c r="K170" s="180" t="s">
        <v>132</v>
      </c>
      <c r="L170" s="37"/>
      <c r="M170" s="185" t="s">
        <v>1</v>
      </c>
      <c r="N170" s="186" t="s">
        <v>38</v>
      </c>
      <c r="O170" s="75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9" t="s">
        <v>133</v>
      </c>
      <c r="AT170" s="189" t="s">
        <v>128</v>
      </c>
      <c r="AU170" s="189" t="s">
        <v>82</v>
      </c>
      <c r="AY170" s="17" t="s">
        <v>126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80</v>
      </c>
      <c r="BK170" s="190">
        <f>ROUND(I170*H170,2)</f>
        <v>0</v>
      </c>
      <c r="BL170" s="17" t="s">
        <v>133</v>
      </c>
      <c r="BM170" s="189" t="s">
        <v>208</v>
      </c>
    </row>
    <row r="171" s="13" customFormat="1">
      <c r="A171" s="13"/>
      <c r="B171" s="191"/>
      <c r="C171" s="13"/>
      <c r="D171" s="192" t="s">
        <v>135</v>
      </c>
      <c r="E171" s="193" t="s">
        <v>1</v>
      </c>
      <c r="F171" s="194" t="s">
        <v>209</v>
      </c>
      <c r="G171" s="13"/>
      <c r="H171" s="195">
        <v>357</v>
      </c>
      <c r="I171" s="196"/>
      <c r="J171" s="13"/>
      <c r="K171" s="13"/>
      <c r="L171" s="191"/>
      <c r="M171" s="197"/>
      <c r="N171" s="198"/>
      <c r="O171" s="198"/>
      <c r="P171" s="198"/>
      <c r="Q171" s="198"/>
      <c r="R171" s="198"/>
      <c r="S171" s="198"/>
      <c r="T171" s="19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3" t="s">
        <v>135</v>
      </c>
      <c r="AU171" s="193" t="s">
        <v>82</v>
      </c>
      <c r="AV171" s="13" t="s">
        <v>82</v>
      </c>
      <c r="AW171" s="13" t="s">
        <v>30</v>
      </c>
      <c r="AX171" s="13" t="s">
        <v>80</v>
      </c>
      <c r="AY171" s="193" t="s">
        <v>126</v>
      </c>
    </row>
    <row r="172" s="2" customFormat="1" ht="24.15" customHeight="1">
      <c r="A172" s="36"/>
      <c r="B172" s="177"/>
      <c r="C172" s="178" t="s">
        <v>210</v>
      </c>
      <c r="D172" s="178" t="s">
        <v>128</v>
      </c>
      <c r="E172" s="179" t="s">
        <v>211</v>
      </c>
      <c r="F172" s="180" t="s">
        <v>212</v>
      </c>
      <c r="G172" s="181" t="s">
        <v>131</v>
      </c>
      <c r="H172" s="182">
        <v>327.60000000000002</v>
      </c>
      <c r="I172" s="183"/>
      <c r="J172" s="184">
        <f>ROUND(I172*H172,2)</f>
        <v>0</v>
      </c>
      <c r="K172" s="180" t="s">
        <v>132</v>
      </c>
      <c r="L172" s="37"/>
      <c r="M172" s="185" t="s">
        <v>1</v>
      </c>
      <c r="N172" s="186" t="s">
        <v>38</v>
      </c>
      <c r="O172" s="75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9" t="s">
        <v>133</v>
      </c>
      <c r="AT172" s="189" t="s">
        <v>128</v>
      </c>
      <c r="AU172" s="189" t="s">
        <v>82</v>
      </c>
      <c r="AY172" s="17" t="s">
        <v>126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80</v>
      </c>
      <c r="BK172" s="190">
        <f>ROUND(I172*H172,2)</f>
        <v>0</v>
      </c>
      <c r="BL172" s="17" t="s">
        <v>133</v>
      </c>
      <c r="BM172" s="189" t="s">
        <v>213</v>
      </c>
    </row>
    <row r="173" s="13" customFormat="1">
      <c r="A173" s="13"/>
      <c r="B173" s="191"/>
      <c r="C173" s="13"/>
      <c r="D173" s="192" t="s">
        <v>135</v>
      </c>
      <c r="E173" s="193" t="s">
        <v>1</v>
      </c>
      <c r="F173" s="194" t="s">
        <v>214</v>
      </c>
      <c r="G173" s="13"/>
      <c r="H173" s="195">
        <v>327.60000000000002</v>
      </c>
      <c r="I173" s="196"/>
      <c r="J173" s="13"/>
      <c r="K173" s="13"/>
      <c r="L173" s="191"/>
      <c r="M173" s="197"/>
      <c r="N173" s="198"/>
      <c r="O173" s="198"/>
      <c r="P173" s="198"/>
      <c r="Q173" s="198"/>
      <c r="R173" s="198"/>
      <c r="S173" s="198"/>
      <c r="T173" s="19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3" t="s">
        <v>135</v>
      </c>
      <c r="AU173" s="193" t="s">
        <v>82</v>
      </c>
      <c r="AV173" s="13" t="s">
        <v>82</v>
      </c>
      <c r="AW173" s="13" t="s">
        <v>30</v>
      </c>
      <c r="AX173" s="13" t="s">
        <v>80</v>
      </c>
      <c r="AY173" s="193" t="s">
        <v>126</v>
      </c>
    </row>
    <row r="174" s="2" customFormat="1" ht="37.8" customHeight="1">
      <c r="A174" s="36"/>
      <c r="B174" s="177"/>
      <c r="C174" s="178" t="s">
        <v>215</v>
      </c>
      <c r="D174" s="178" t="s">
        <v>128</v>
      </c>
      <c r="E174" s="179" t="s">
        <v>216</v>
      </c>
      <c r="F174" s="180" t="s">
        <v>217</v>
      </c>
      <c r="G174" s="181" t="s">
        <v>167</v>
      </c>
      <c r="H174" s="182">
        <v>710.76400000000001</v>
      </c>
      <c r="I174" s="183"/>
      <c r="J174" s="184">
        <f>ROUND(I174*H174,2)</f>
        <v>0</v>
      </c>
      <c r="K174" s="180" t="s">
        <v>132</v>
      </c>
      <c r="L174" s="37"/>
      <c r="M174" s="185" t="s">
        <v>1</v>
      </c>
      <c r="N174" s="186" t="s">
        <v>38</v>
      </c>
      <c r="O174" s="75"/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9" t="s">
        <v>133</v>
      </c>
      <c r="AT174" s="189" t="s">
        <v>128</v>
      </c>
      <c r="AU174" s="189" t="s">
        <v>82</v>
      </c>
      <c r="AY174" s="17" t="s">
        <v>126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7" t="s">
        <v>80</v>
      </c>
      <c r="BK174" s="190">
        <f>ROUND(I174*H174,2)</f>
        <v>0</v>
      </c>
      <c r="BL174" s="17" t="s">
        <v>133</v>
      </c>
      <c r="BM174" s="189" t="s">
        <v>218</v>
      </c>
    </row>
    <row r="175" s="13" customFormat="1">
      <c r="A175" s="13"/>
      <c r="B175" s="191"/>
      <c r="C175" s="13"/>
      <c r="D175" s="192" t="s">
        <v>135</v>
      </c>
      <c r="E175" s="193" t="s">
        <v>1</v>
      </c>
      <c r="F175" s="194" t="s">
        <v>219</v>
      </c>
      <c r="G175" s="13"/>
      <c r="H175" s="195">
        <v>710.76400000000001</v>
      </c>
      <c r="I175" s="196"/>
      <c r="J175" s="13"/>
      <c r="K175" s="13"/>
      <c r="L175" s="191"/>
      <c r="M175" s="197"/>
      <c r="N175" s="198"/>
      <c r="O175" s="198"/>
      <c r="P175" s="198"/>
      <c r="Q175" s="198"/>
      <c r="R175" s="198"/>
      <c r="S175" s="198"/>
      <c r="T175" s="19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3" t="s">
        <v>135</v>
      </c>
      <c r="AU175" s="193" t="s">
        <v>82</v>
      </c>
      <c r="AV175" s="13" t="s">
        <v>82</v>
      </c>
      <c r="AW175" s="13" t="s">
        <v>30</v>
      </c>
      <c r="AX175" s="13" t="s">
        <v>80</v>
      </c>
      <c r="AY175" s="193" t="s">
        <v>126</v>
      </c>
    </row>
    <row r="176" s="2" customFormat="1" ht="37.8" customHeight="1">
      <c r="A176" s="36"/>
      <c r="B176" s="177"/>
      <c r="C176" s="178" t="s">
        <v>220</v>
      </c>
      <c r="D176" s="178" t="s">
        <v>128</v>
      </c>
      <c r="E176" s="179" t="s">
        <v>221</v>
      </c>
      <c r="F176" s="180" t="s">
        <v>222</v>
      </c>
      <c r="G176" s="181" t="s">
        <v>167</v>
      </c>
      <c r="H176" s="182">
        <v>7107.6400000000003</v>
      </c>
      <c r="I176" s="183"/>
      <c r="J176" s="184">
        <f>ROUND(I176*H176,2)</f>
        <v>0</v>
      </c>
      <c r="K176" s="180" t="s">
        <v>132</v>
      </c>
      <c r="L176" s="37"/>
      <c r="M176" s="185" t="s">
        <v>1</v>
      </c>
      <c r="N176" s="186" t="s">
        <v>38</v>
      </c>
      <c r="O176" s="75"/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9" t="s">
        <v>133</v>
      </c>
      <c r="AT176" s="189" t="s">
        <v>128</v>
      </c>
      <c r="AU176" s="189" t="s">
        <v>82</v>
      </c>
      <c r="AY176" s="17" t="s">
        <v>126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7" t="s">
        <v>80</v>
      </c>
      <c r="BK176" s="190">
        <f>ROUND(I176*H176,2)</f>
        <v>0</v>
      </c>
      <c r="BL176" s="17" t="s">
        <v>133</v>
      </c>
      <c r="BM176" s="189" t="s">
        <v>223</v>
      </c>
    </row>
    <row r="177" s="13" customFormat="1">
      <c r="A177" s="13"/>
      <c r="B177" s="191"/>
      <c r="C177" s="13"/>
      <c r="D177" s="192" t="s">
        <v>135</v>
      </c>
      <c r="E177" s="193" t="s">
        <v>1</v>
      </c>
      <c r="F177" s="194" t="s">
        <v>224</v>
      </c>
      <c r="G177" s="13"/>
      <c r="H177" s="195">
        <v>7107.6400000000003</v>
      </c>
      <c r="I177" s="196"/>
      <c r="J177" s="13"/>
      <c r="K177" s="13"/>
      <c r="L177" s="191"/>
      <c r="M177" s="197"/>
      <c r="N177" s="198"/>
      <c r="O177" s="198"/>
      <c r="P177" s="198"/>
      <c r="Q177" s="198"/>
      <c r="R177" s="198"/>
      <c r="S177" s="198"/>
      <c r="T177" s="19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3" t="s">
        <v>135</v>
      </c>
      <c r="AU177" s="193" t="s">
        <v>82</v>
      </c>
      <c r="AV177" s="13" t="s">
        <v>82</v>
      </c>
      <c r="AW177" s="13" t="s">
        <v>30</v>
      </c>
      <c r="AX177" s="13" t="s">
        <v>80</v>
      </c>
      <c r="AY177" s="193" t="s">
        <v>126</v>
      </c>
    </row>
    <row r="178" s="2" customFormat="1" ht="37.8" customHeight="1">
      <c r="A178" s="36"/>
      <c r="B178" s="177"/>
      <c r="C178" s="178" t="s">
        <v>225</v>
      </c>
      <c r="D178" s="178" t="s">
        <v>128</v>
      </c>
      <c r="E178" s="179" t="s">
        <v>226</v>
      </c>
      <c r="F178" s="180" t="s">
        <v>227</v>
      </c>
      <c r="G178" s="181" t="s">
        <v>167</v>
      </c>
      <c r="H178" s="182">
        <v>710.76400000000001</v>
      </c>
      <c r="I178" s="183"/>
      <c r="J178" s="184">
        <f>ROUND(I178*H178,2)</f>
        <v>0</v>
      </c>
      <c r="K178" s="180" t="s">
        <v>132</v>
      </c>
      <c r="L178" s="37"/>
      <c r="M178" s="185" t="s">
        <v>1</v>
      </c>
      <c r="N178" s="186" t="s">
        <v>38</v>
      </c>
      <c r="O178" s="75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9" t="s">
        <v>133</v>
      </c>
      <c r="AT178" s="189" t="s">
        <v>128</v>
      </c>
      <c r="AU178" s="189" t="s">
        <v>82</v>
      </c>
      <c r="AY178" s="17" t="s">
        <v>126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80</v>
      </c>
      <c r="BK178" s="190">
        <f>ROUND(I178*H178,2)</f>
        <v>0</v>
      </c>
      <c r="BL178" s="17" t="s">
        <v>133</v>
      </c>
      <c r="BM178" s="189" t="s">
        <v>228</v>
      </c>
    </row>
    <row r="179" s="13" customFormat="1">
      <c r="A179" s="13"/>
      <c r="B179" s="191"/>
      <c r="C179" s="13"/>
      <c r="D179" s="192" t="s">
        <v>135</v>
      </c>
      <c r="E179" s="193" t="s">
        <v>1</v>
      </c>
      <c r="F179" s="194" t="s">
        <v>219</v>
      </c>
      <c r="G179" s="13"/>
      <c r="H179" s="195">
        <v>710.76400000000001</v>
      </c>
      <c r="I179" s="196"/>
      <c r="J179" s="13"/>
      <c r="K179" s="13"/>
      <c r="L179" s="191"/>
      <c r="M179" s="197"/>
      <c r="N179" s="198"/>
      <c r="O179" s="198"/>
      <c r="P179" s="198"/>
      <c r="Q179" s="198"/>
      <c r="R179" s="198"/>
      <c r="S179" s="198"/>
      <c r="T179" s="19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3" t="s">
        <v>135</v>
      </c>
      <c r="AU179" s="193" t="s">
        <v>82</v>
      </c>
      <c r="AV179" s="13" t="s">
        <v>82</v>
      </c>
      <c r="AW179" s="13" t="s">
        <v>30</v>
      </c>
      <c r="AX179" s="13" t="s">
        <v>80</v>
      </c>
      <c r="AY179" s="193" t="s">
        <v>126</v>
      </c>
    </row>
    <row r="180" s="2" customFormat="1" ht="37.8" customHeight="1">
      <c r="A180" s="36"/>
      <c r="B180" s="177"/>
      <c r="C180" s="178" t="s">
        <v>229</v>
      </c>
      <c r="D180" s="178" t="s">
        <v>128</v>
      </c>
      <c r="E180" s="179" t="s">
        <v>230</v>
      </c>
      <c r="F180" s="180" t="s">
        <v>231</v>
      </c>
      <c r="G180" s="181" t="s">
        <v>167</v>
      </c>
      <c r="H180" s="182">
        <v>7107.6400000000003</v>
      </c>
      <c r="I180" s="183"/>
      <c r="J180" s="184">
        <f>ROUND(I180*H180,2)</f>
        <v>0</v>
      </c>
      <c r="K180" s="180" t="s">
        <v>132</v>
      </c>
      <c r="L180" s="37"/>
      <c r="M180" s="185" t="s">
        <v>1</v>
      </c>
      <c r="N180" s="186" t="s">
        <v>38</v>
      </c>
      <c r="O180" s="75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9" t="s">
        <v>133</v>
      </c>
      <c r="AT180" s="189" t="s">
        <v>128</v>
      </c>
      <c r="AU180" s="189" t="s">
        <v>82</v>
      </c>
      <c r="AY180" s="17" t="s">
        <v>126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7" t="s">
        <v>80</v>
      </c>
      <c r="BK180" s="190">
        <f>ROUND(I180*H180,2)</f>
        <v>0</v>
      </c>
      <c r="BL180" s="17" t="s">
        <v>133</v>
      </c>
      <c r="BM180" s="189" t="s">
        <v>232</v>
      </c>
    </row>
    <row r="181" s="13" customFormat="1">
      <c r="A181" s="13"/>
      <c r="B181" s="191"/>
      <c r="C181" s="13"/>
      <c r="D181" s="192" t="s">
        <v>135</v>
      </c>
      <c r="E181" s="193" t="s">
        <v>1</v>
      </c>
      <c r="F181" s="194" t="s">
        <v>224</v>
      </c>
      <c r="G181" s="13"/>
      <c r="H181" s="195">
        <v>7107.6400000000003</v>
      </c>
      <c r="I181" s="196"/>
      <c r="J181" s="13"/>
      <c r="K181" s="13"/>
      <c r="L181" s="191"/>
      <c r="M181" s="197"/>
      <c r="N181" s="198"/>
      <c r="O181" s="198"/>
      <c r="P181" s="198"/>
      <c r="Q181" s="198"/>
      <c r="R181" s="198"/>
      <c r="S181" s="198"/>
      <c r="T181" s="19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3" t="s">
        <v>135</v>
      </c>
      <c r="AU181" s="193" t="s">
        <v>82</v>
      </c>
      <c r="AV181" s="13" t="s">
        <v>82</v>
      </c>
      <c r="AW181" s="13" t="s">
        <v>30</v>
      </c>
      <c r="AX181" s="13" t="s">
        <v>80</v>
      </c>
      <c r="AY181" s="193" t="s">
        <v>126</v>
      </c>
    </row>
    <row r="182" s="2" customFormat="1" ht="24.15" customHeight="1">
      <c r="A182" s="36"/>
      <c r="B182" s="177"/>
      <c r="C182" s="178" t="s">
        <v>233</v>
      </c>
      <c r="D182" s="178" t="s">
        <v>128</v>
      </c>
      <c r="E182" s="179" t="s">
        <v>234</v>
      </c>
      <c r="F182" s="180" t="s">
        <v>235</v>
      </c>
      <c r="G182" s="181" t="s">
        <v>236</v>
      </c>
      <c r="H182" s="182">
        <v>767.625</v>
      </c>
      <c r="I182" s="183"/>
      <c r="J182" s="184">
        <f>ROUND(I182*H182,2)</f>
        <v>0</v>
      </c>
      <c r="K182" s="180" t="s">
        <v>132</v>
      </c>
      <c r="L182" s="37"/>
      <c r="M182" s="185" t="s">
        <v>1</v>
      </c>
      <c r="N182" s="186" t="s">
        <v>38</v>
      </c>
      <c r="O182" s="75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9" t="s">
        <v>133</v>
      </c>
      <c r="AT182" s="189" t="s">
        <v>128</v>
      </c>
      <c r="AU182" s="189" t="s">
        <v>82</v>
      </c>
      <c r="AY182" s="17" t="s">
        <v>126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7" t="s">
        <v>80</v>
      </c>
      <c r="BK182" s="190">
        <f>ROUND(I182*H182,2)</f>
        <v>0</v>
      </c>
      <c r="BL182" s="17" t="s">
        <v>133</v>
      </c>
      <c r="BM182" s="189" t="s">
        <v>237</v>
      </c>
    </row>
    <row r="183" s="13" customFormat="1">
      <c r="A183" s="13"/>
      <c r="B183" s="191"/>
      <c r="C183" s="13"/>
      <c r="D183" s="192" t="s">
        <v>135</v>
      </c>
      <c r="E183" s="193" t="s">
        <v>1</v>
      </c>
      <c r="F183" s="194" t="s">
        <v>238</v>
      </c>
      <c r="G183" s="13"/>
      <c r="H183" s="195">
        <v>767.625</v>
      </c>
      <c r="I183" s="196"/>
      <c r="J183" s="13"/>
      <c r="K183" s="13"/>
      <c r="L183" s="191"/>
      <c r="M183" s="197"/>
      <c r="N183" s="198"/>
      <c r="O183" s="198"/>
      <c r="P183" s="198"/>
      <c r="Q183" s="198"/>
      <c r="R183" s="198"/>
      <c r="S183" s="198"/>
      <c r="T183" s="19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3" t="s">
        <v>135</v>
      </c>
      <c r="AU183" s="193" t="s">
        <v>82</v>
      </c>
      <c r="AV183" s="13" t="s">
        <v>82</v>
      </c>
      <c r="AW183" s="13" t="s">
        <v>30</v>
      </c>
      <c r="AX183" s="13" t="s">
        <v>80</v>
      </c>
      <c r="AY183" s="193" t="s">
        <v>126</v>
      </c>
    </row>
    <row r="184" s="2" customFormat="1" ht="33" customHeight="1">
      <c r="A184" s="36"/>
      <c r="B184" s="177"/>
      <c r="C184" s="178" t="s">
        <v>7</v>
      </c>
      <c r="D184" s="178" t="s">
        <v>128</v>
      </c>
      <c r="E184" s="179" t="s">
        <v>239</v>
      </c>
      <c r="F184" s="180" t="s">
        <v>240</v>
      </c>
      <c r="G184" s="181" t="s">
        <v>236</v>
      </c>
      <c r="H184" s="182">
        <v>1791.125</v>
      </c>
      <c r="I184" s="183"/>
      <c r="J184" s="184">
        <f>ROUND(I184*H184,2)</f>
        <v>0</v>
      </c>
      <c r="K184" s="180" t="s">
        <v>132</v>
      </c>
      <c r="L184" s="37"/>
      <c r="M184" s="185" t="s">
        <v>1</v>
      </c>
      <c r="N184" s="186" t="s">
        <v>38</v>
      </c>
      <c r="O184" s="75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9" t="s">
        <v>133</v>
      </c>
      <c r="AT184" s="189" t="s">
        <v>128</v>
      </c>
      <c r="AU184" s="189" t="s">
        <v>82</v>
      </c>
      <c r="AY184" s="17" t="s">
        <v>126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7" t="s">
        <v>80</v>
      </c>
      <c r="BK184" s="190">
        <f>ROUND(I184*H184,2)</f>
        <v>0</v>
      </c>
      <c r="BL184" s="17" t="s">
        <v>133</v>
      </c>
      <c r="BM184" s="189" t="s">
        <v>241</v>
      </c>
    </row>
    <row r="185" s="13" customFormat="1">
      <c r="A185" s="13"/>
      <c r="B185" s="191"/>
      <c r="C185" s="13"/>
      <c r="D185" s="192" t="s">
        <v>135</v>
      </c>
      <c r="E185" s="193" t="s">
        <v>1</v>
      </c>
      <c r="F185" s="194" t="s">
        <v>242</v>
      </c>
      <c r="G185" s="13"/>
      <c r="H185" s="195">
        <v>1791.125</v>
      </c>
      <c r="I185" s="196"/>
      <c r="J185" s="13"/>
      <c r="K185" s="13"/>
      <c r="L185" s="191"/>
      <c r="M185" s="197"/>
      <c r="N185" s="198"/>
      <c r="O185" s="198"/>
      <c r="P185" s="198"/>
      <c r="Q185" s="198"/>
      <c r="R185" s="198"/>
      <c r="S185" s="198"/>
      <c r="T185" s="19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3" t="s">
        <v>135</v>
      </c>
      <c r="AU185" s="193" t="s">
        <v>82</v>
      </c>
      <c r="AV185" s="13" t="s">
        <v>82</v>
      </c>
      <c r="AW185" s="13" t="s">
        <v>30</v>
      </c>
      <c r="AX185" s="13" t="s">
        <v>80</v>
      </c>
      <c r="AY185" s="193" t="s">
        <v>126</v>
      </c>
    </row>
    <row r="186" s="2" customFormat="1" ht="16.5" customHeight="1">
      <c r="A186" s="36"/>
      <c r="B186" s="177"/>
      <c r="C186" s="178" t="s">
        <v>243</v>
      </c>
      <c r="D186" s="178" t="s">
        <v>128</v>
      </c>
      <c r="E186" s="179" t="s">
        <v>244</v>
      </c>
      <c r="F186" s="180" t="s">
        <v>245</v>
      </c>
      <c r="G186" s="181" t="s">
        <v>167</v>
      </c>
      <c r="H186" s="182">
        <v>1421.528</v>
      </c>
      <c r="I186" s="183"/>
      <c r="J186" s="184">
        <f>ROUND(I186*H186,2)</f>
        <v>0</v>
      </c>
      <c r="K186" s="180" t="s">
        <v>132</v>
      </c>
      <c r="L186" s="37"/>
      <c r="M186" s="185" t="s">
        <v>1</v>
      </c>
      <c r="N186" s="186" t="s">
        <v>38</v>
      </c>
      <c r="O186" s="75"/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9" t="s">
        <v>133</v>
      </c>
      <c r="AT186" s="189" t="s">
        <v>128</v>
      </c>
      <c r="AU186" s="189" t="s">
        <v>82</v>
      </c>
      <c r="AY186" s="17" t="s">
        <v>126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7" t="s">
        <v>80</v>
      </c>
      <c r="BK186" s="190">
        <f>ROUND(I186*H186,2)</f>
        <v>0</v>
      </c>
      <c r="BL186" s="17" t="s">
        <v>133</v>
      </c>
      <c r="BM186" s="189" t="s">
        <v>246</v>
      </c>
    </row>
    <row r="187" s="13" customFormat="1">
      <c r="A187" s="13"/>
      <c r="B187" s="191"/>
      <c r="C187" s="13"/>
      <c r="D187" s="192" t="s">
        <v>135</v>
      </c>
      <c r="E187" s="193" t="s">
        <v>1</v>
      </c>
      <c r="F187" s="194" t="s">
        <v>247</v>
      </c>
      <c r="G187" s="13"/>
      <c r="H187" s="195">
        <v>1421.528</v>
      </c>
      <c r="I187" s="196"/>
      <c r="J187" s="13"/>
      <c r="K187" s="13"/>
      <c r="L187" s="191"/>
      <c r="M187" s="197"/>
      <c r="N187" s="198"/>
      <c r="O187" s="198"/>
      <c r="P187" s="198"/>
      <c r="Q187" s="198"/>
      <c r="R187" s="198"/>
      <c r="S187" s="198"/>
      <c r="T187" s="19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3" t="s">
        <v>135</v>
      </c>
      <c r="AU187" s="193" t="s">
        <v>82</v>
      </c>
      <c r="AV187" s="13" t="s">
        <v>82</v>
      </c>
      <c r="AW187" s="13" t="s">
        <v>30</v>
      </c>
      <c r="AX187" s="13" t="s">
        <v>80</v>
      </c>
      <c r="AY187" s="193" t="s">
        <v>126</v>
      </c>
    </row>
    <row r="188" s="2" customFormat="1" ht="24.15" customHeight="1">
      <c r="A188" s="36"/>
      <c r="B188" s="177"/>
      <c r="C188" s="178" t="s">
        <v>248</v>
      </c>
      <c r="D188" s="178" t="s">
        <v>128</v>
      </c>
      <c r="E188" s="179" t="s">
        <v>249</v>
      </c>
      <c r="F188" s="180" t="s">
        <v>250</v>
      </c>
      <c r="G188" s="181" t="s">
        <v>167</v>
      </c>
      <c r="H188" s="182">
        <v>1194.896</v>
      </c>
      <c r="I188" s="183"/>
      <c r="J188" s="184">
        <f>ROUND(I188*H188,2)</f>
        <v>0</v>
      </c>
      <c r="K188" s="180" t="s">
        <v>132</v>
      </c>
      <c r="L188" s="37"/>
      <c r="M188" s="185" t="s">
        <v>1</v>
      </c>
      <c r="N188" s="186" t="s">
        <v>38</v>
      </c>
      <c r="O188" s="75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9" t="s">
        <v>133</v>
      </c>
      <c r="AT188" s="189" t="s">
        <v>128</v>
      </c>
      <c r="AU188" s="189" t="s">
        <v>82</v>
      </c>
      <c r="AY188" s="17" t="s">
        <v>126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7" t="s">
        <v>80</v>
      </c>
      <c r="BK188" s="190">
        <f>ROUND(I188*H188,2)</f>
        <v>0</v>
      </c>
      <c r="BL188" s="17" t="s">
        <v>133</v>
      </c>
      <c r="BM188" s="189" t="s">
        <v>251</v>
      </c>
    </row>
    <row r="189" s="13" customFormat="1">
      <c r="A189" s="13"/>
      <c r="B189" s="191"/>
      <c r="C189" s="13"/>
      <c r="D189" s="192" t="s">
        <v>135</v>
      </c>
      <c r="E189" s="193" t="s">
        <v>1</v>
      </c>
      <c r="F189" s="194" t="s">
        <v>252</v>
      </c>
      <c r="G189" s="13"/>
      <c r="H189" s="195">
        <v>1194.896</v>
      </c>
      <c r="I189" s="196"/>
      <c r="J189" s="13"/>
      <c r="K189" s="13"/>
      <c r="L189" s="191"/>
      <c r="M189" s="197"/>
      <c r="N189" s="198"/>
      <c r="O189" s="198"/>
      <c r="P189" s="198"/>
      <c r="Q189" s="198"/>
      <c r="R189" s="198"/>
      <c r="S189" s="198"/>
      <c r="T189" s="19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3" t="s">
        <v>135</v>
      </c>
      <c r="AU189" s="193" t="s">
        <v>82</v>
      </c>
      <c r="AV189" s="13" t="s">
        <v>82</v>
      </c>
      <c r="AW189" s="13" t="s">
        <v>30</v>
      </c>
      <c r="AX189" s="13" t="s">
        <v>80</v>
      </c>
      <c r="AY189" s="193" t="s">
        <v>126</v>
      </c>
    </row>
    <row r="190" s="2" customFormat="1" ht="16.5" customHeight="1">
      <c r="A190" s="36"/>
      <c r="B190" s="177"/>
      <c r="C190" s="208" t="s">
        <v>253</v>
      </c>
      <c r="D190" s="208" t="s">
        <v>254</v>
      </c>
      <c r="E190" s="209" t="s">
        <v>255</v>
      </c>
      <c r="F190" s="210" t="s">
        <v>256</v>
      </c>
      <c r="G190" s="211" t="s">
        <v>236</v>
      </c>
      <c r="H190" s="212">
        <v>2150.8130000000001</v>
      </c>
      <c r="I190" s="213"/>
      <c r="J190" s="214">
        <f>ROUND(I190*H190,2)</f>
        <v>0</v>
      </c>
      <c r="K190" s="210" t="s">
        <v>132</v>
      </c>
      <c r="L190" s="215"/>
      <c r="M190" s="216" t="s">
        <v>1</v>
      </c>
      <c r="N190" s="217" t="s">
        <v>38</v>
      </c>
      <c r="O190" s="75"/>
      <c r="P190" s="187">
        <f>O190*H190</f>
        <v>0</v>
      </c>
      <c r="Q190" s="187">
        <v>1</v>
      </c>
      <c r="R190" s="187">
        <f>Q190*H190</f>
        <v>2150.8130000000001</v>
      </c>
      <c r="S190" s="187">
        <v>0</v>
      </c>
      <c r="T190" s="188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9" t="s">
        <v>176</v>
      </c>
      <c r="AT190" s="189" t="s">
        <v>254</v>
      </c>
      <c r="AU190" s="189" t="s">
        <v>82</v>
      </c>
      <c r="AY190" s="17" t="s">
        <v>126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7" t="s">
        <v>80</v>
      </c>
      <c r="BK190" s="190">
        <f>ROUND(I190*H190,2)</f>
        <v>0</v>
      </c>
      <c r="BL190" s="17" t="s">
        <v>133</v>
      </c>
      <c r="BM190" s="189" t="s">
        <v>257</v>
      </c>
    </row>
    <row r="191" s="13" customFormat="1">
      <c r="A191" s="13"/>
      <c r="B191" s="191"/>
      <c r="C191" s="13"/>
      <c r="D191" s="192" t="s">
        <v>135</v>
      </c>
      <c r="E191" s="193" t="s">
        <v>1</v>
      </c>
      <c r="F191" s="194" t="s">
        <v>258</v>
      </c>
      <c r="G191" s="13"/>
      <c r="H191" s="195">
        <v>2150.8130000000001</v>
      </c>
      <c r="I191" s="196"/>
      <c r="J191" s="13"/>
      <c r="K191" s="13"/>
      <c r="L191" s="191"/>
      <c r="M191" s="197"/>
      <c r="N191" s="198"/>
      <c r="O191" s="198"/>
      <c r="P191" s="198"/>
      <c r="Q191" s="198"/>
      <c r="R191" s="198"/>
      <c r="S191" s="198"/>
      <c r="T191" s="19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3" t="s">
        <v>135</v>
      </c>
      <c r="AU191" s="193" t="s">
        <v>82</v>
      </c>
      <c r="AV191" s="13" t="s">
        <v>82</v>
      </c>
      <c r="AW191" s="13" t="s">
        <v>30</v>
      </c>
      <c r="AX191" s="13" t="s">
        <v>80</v>
      </c>
      <c r="AY191" s="193" t="s">
        <v>126</v>
      </c>
    </row>
    <row r="192" s="2" customFormat="1" ht="24.15" customHeight="1">
      <c r="A192" s="36"/>
      <c r="B192" s="177"/>
      <c r="C192" s="178" t="s">
        <v>259</v>
      </c>
      <c r="D192" s="178" t="s">
        <v>128</v>
      </c>
      <c r="E192" s="179" t="s">
        <v>260</v>
      </c>
      <c r="F192" s="180" t="s">
        <v>261</v>
      </c>
      <c r="G192" s="181" t="s">
        <v>167</v>
      </c>
      <c r="H192" s="182">
        <v>187.06700000000001</v>
      </c>
      <c r="I192" s="183"/>
      <c r="J192" s="184">
        <f>ROUND(I192*H192,2)</f>
        <v>0</v>
      </c>
      <c r="K192" s="180" t="s">
        <v>132</v>
      </c>
      <c r="L192" s="37"/>
      <c r="M192" s="185" t="s">
        <v>1</v>
      </c>
      <c r="N192" s="186" t="s">
        <v>38</v>
      </c>
      <c r="O192" s="75"/>
      <c r="P192" s="187">
        <f>O192*H192</f>
        <v>0</v>
      </c>
      <c r="Q192" s="187">
        <v>0</v>
      </c>
      <c r="R192" s="187">
        <f>Q192*H192</f>
        <v>0</v>
      </c>
      <c r="S192" s="187">
        <v>0</v>
      </c>
      <c r="T192" s="188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9" t="s">
        <v>133</v>
      </c>
      <c r="AT192" s="189" t="s">
        <v>128</v>
      </c>
      <c r="AU192" s="189" t="s">
        <v>82</v>
      </c>
      <c r="AY192" s="17" t="s">
        <v>126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7" t="s">
        <v>80</v>
      </c>
      <c r="BK192" s="190">
        <f>ROUND(I192*H192,2)</f>
        <v>0</v>
      </c>
      <c r="BL192" s="17" t="s">
        <v>133</v>
      </c>
      <c r="BM192" s="189" t="s">
        <v>262</v>
      </c>
    </row>
    <row r="193" s="13" customFormat="1">
      <c r="A193" s="13"/>
      <c r="B193" s="191"/>
      <c r="C193" s="13"/>
      <c r="D193" s="192" t="s">
        <v>135</v>
      </c>
      <c r="E193" s="193" t="s">
        <v>1</v>
      </c>
      <c r="F193" s="194" t="s">
        <v>263</v>
      </c>
      <c r="G193" s="13"/>
      <c r="H193" s="195">
        <v>29.832000000000001</v>
      </c>
      <c r="I193" s="196"/>
      <c r="J193" s="13"/>
      <c r="K193" s="13"/>
      <c r="L193" s="191"/>
      <c r="M193" s="197"/>
      <c r="N193" s="198"/>
      <c r="O193" s="198"/>
      <c r="P193" s="198"/>
      <c r="Q193" s="198"/>
      <c r="R193" s="198"/>
      <c r="S193" s="198"/>
      <c r="T193" s="19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3" t="s">
        <v>135</v>
      </c>
      <c r="AU193" s="193" t="s">
        <v>82</v>
      </c>
      <c r="AV193" s="13" t="s">
        <v>82</v>
      </c>
      <c r="AW193" s="13" t="s">
        <v>30</v>
      </c>
      <c r="AX193" s="13" t="s">
        <v>73</v>
      </c>
      <c r="AY193" s="193" t="s">
        <v>126</v>
      </c>
    </row>
    <row r="194" s="13" customFormat="1">
      <c r="A194" s="13"/>
      <c r="B194" s="191"/>
      <c r="C194" s="13"/>
      <c r="D194" s="192" t="s">
        <v>135</v>
      </c>
      <c r="E194" s="193" t="s">
        <v>1</v>
      </c>
      <c r="F194" s="194" t="s">
        <v>264</v>
      </c>
      <c r="G194" s="13"/>
      <c r="H194" s="195">
        <v>39.780000000000001</v>
      </c>
      <c r="I194" s="196"/>
      <c r="J194" s="13"/>
      <c r="K194" s="13"/>
      <c r="L194" s="191"/>
      <c r="M194" s="197"/>
      <c r="N194" s="198"/>
      <c r="O194" s="198"/>
      <c r="P194" s="198"/>
      <c r="Q194" s="198"/>
      <c r="R194" s="198"/>
      <c r="S194" s="198"/>
      <c r="T194" s="19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3" t="s">
        <v>135</v>
      </c>
      <c r="AU194" s="193" t="s">
        <v>82</v>
      </c>
      <c r="AV194" s="13" t="s">
        <v>82</v>
      </c>
      <c r="AW194" s="13" t="s">
        <v>30</v>
      </c>
      <c r="AX194" s="13" t="s">
        <v>73</v>
      </c>
      <c r="AY194" s="193" t="s">
        <v>126</v>
      </c>
    </row>
    <row r="195" s="13" customFormat="1">
      <c r="A195" s="13"/>
      <c r="B195" s="191"/>
      <c r="C195" s="13"/>
      <c r="D195" s="192" t="s">
        <v>135</v>
      </c>
      <c r="E195" s="193" t="s">
        <v>1</v>
      </c>
      <c r="F195" s="194" t="s">
        <v>265</v>
      </c>
      <c r="G195" s="13"/>
      <c r="H195" s="195">
        <v>51.350000000000001</v>
      </c>
      <c r="I195" s="196"/>
      <c r="J195" s="13"/>
      <c r="K195" s="13"/>
      <c r="L195" s="191"/>
      <c r="M195" s="197"/>
      <c r="N195" s="198"/>
      <c r="O195" s="198"/>
      <c r="P195" s="198"/>
      <c r="Q195" s="198"/>
      <c r="R195" s="198"/>
      <c r="S195" s="198"/>
      <c r="T195" s="19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3" t="s">
        <v>135</v>
      </c>
      <c r="AU195" s="193" t="s">
        <v>82</v>
      </c>
      <c r="AV195" s="13" t="s">
        <v>82</v>
      </c>
      <c r="AW195" s="13" t="s">
        <v>30</v>
      </c>
      <c r="AX195" s="13" t="s">
        <v>73</v>
      </c>
      <c r="AY195" s="193" t="s">
        <v>126</v>
      </c>
    </row>
    <row r="196" s="13" customFormat="1">
      <c r="A196" s="13"/>
      <c r="B196" s="191"/>
      <c r="C196" s="13"/>
      <c r="D196" s="192" t="s">
        <v>135</v>
      </c>
      <c r="E196" s="193" t="s">
        <v>1</v>
      </c>
      <c r="F196" s="194" t="s">
        <v>266</v>
      </c>
      <c r="G196" s="13"/>
      <c r="H196" s="195">
        <v>66.105000000000004</v>
      </c>
      <c r="I196" s="196"/>
      <c r="J196" s="13"/>
      <c r="K196" s="13"/>
      <c r="L196" s="191"/>
      <c r="M196" s="197"/>
      <c r="N196" s="198"/>
      <c r="O196" s="198"/>
      <c r="P196" s="198"/>
      <c r="Q196" s="198"/>
      <c r="R196" s="198"/>
      <c r="S196" s="198"/>
      <c r="T196" s="19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3" t="s">
        <v>135</v>
      </c>
      <c r="AU196" s="193" t="s">
        <v>82</v>
      </c>
      <c r="AV196" s="13" t="s">
        <v>82</v>
      </c>
      <c r="AW196" s="13" t="s">
        <v>30</v>
      </c>
      <c r="AX196" s="13" t="s">
        <v>73</v>
      </c>
      <c r="AY196" s="193" t="s">
        <v>126</v>
      </c>
    </row>
    <row r="197" s="14" customFormat="1">
      <c r="A197" s="14"/>
      <c r="B197" s="200"/>
      <c r="C197" s="14"/>
      <c r="D197" s="192" t="s">
        <v>135</v>
      </c>
      <c r="E197" s="201" t="s">
        <v>1</v>
      </c>
      <c r="F197" s="202" t="s">
        <v>157</v>
      </c>
      <c r="G197" s="14"/>
      <c r="H197" s="203">
        <v>187.06700000000001</v>
      </c>
      <c r="I197" s="204"/>
      <c r="J197" s="14"/>
      <c r="K197" s="14"/>
      <c r="L197" s="200"/>
      <c r="M197" s="205"/>
      <c r="N197" s="206"/>
      <c r="O197" s="206"/>
      <c r="P197" s="206"/>
      <c r="Q197" s="206"/>
      <c r="R197" s="206"/>
      <c r="S197" s="206"/>
      <c r="T197" s="20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01" t="s">
        <v>135</v>
      </c>
      <c r="AU197" s="201" t="s">
        <v>82</v>
      </c>
      <c r="AV197" s="14" t="s">
        <v>133</v>
      </c>
      <c r="AW197" s="14" t="s">
        <v>30</v>
      </c>
      <c r="AX197" s="14" t="s">
        <v>80</v>
      </c>
      <c r="AY197" s="201" t="s">
        <v>126</v>
      </c>
    </row>
    <row r="198" s="2" customFormat="1" ht="16.5" customHeight="1">
      <c r="A198" s="36"/>
      <c r="B198" s="177"/>
      <c r="C198" s="208" t="s">
        <v>267</v>
      </c>
      <c r="D198" s="208" t="s">
        <v>254</v>
      </c>
      <c r="E198" s="209" t="s">
        <v>268</v>
      </c>
      <c r="F198" s="210" t="s">
        <v>269</v>
      </c>
      <c r="G198" s="211" t="s">
        <v>236</v>
      </c>
      <c r="H198" s="212">
        <v>336.721</v>
      </c>
      <c r="I198" s="213"/>
      <c r="J198" s="214">
        <f>ROUND(I198*H198,2)</f>
        <v>0</v>
      </c>
      <c r="K198" s="210" t="s">
        <v>132</v>
      </c>
      <c r="L198" s="215"/>
      <c r="M198" s="216" t="s">
        <v>1</v>
      </c>
      <c r="N198" s="217" t="s">
        <v>38</v>
      </c>
      <c r="O198" s="75"/>
      <c r="P198" s="187">
        <f>O198*H198</f>
        <v>0</v>
      </c>
      <c r="Q198" s="187">
        <v>1</v>
      </c>
      <c r="R198" s="187">
        <f>Q198*H198</f>
        <v>336.721</v>
      </c>
      <c r="S198" s="187">
        <v>0</v>
      </c>
      <c r="T198" s="188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9" t="s">
        <v>176</v>
      </c>
      <c r="AT198" s="189" t="s">
        <v>254</v>
      </c>
      <c r="AU198" s="189" t="s">
        <v>82</v>
      </c>
      <c r="AY198" s="17" t="s">
        <v>126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7" t="s">
        <v>80</v>
      </c>
      <c r="BK198" s="190">
        <f>ROUND(I198*H198,2)</f>
        <v>0</v>
      </c>
      <c r="BL198" s="17" t="s">
        <v>133</v>
      </c>
      <c r="BM198" s="189" t="s">
        <v>270</v>
      </c>
    </row>
    <row r="199" s="13" customFormat="1">
      <c r="A199" s="13"/>
      <c r="B199" s="191"/>
      <c r="C199" s="13"/>
      <c r="D199" s="192" t="s">
        <v>135</v>
      </c>
      <c r="E199" s="193" t="s">
        <v>1</v>
      </c>
      <c r="F199" s="194" t="s">
        <v>271</v>
      </c>
      <c r="G199" s="13"/>
      <c r="H199" s="195">
        <v>336.721</v>
      </c>
      <c r="I199" s="196"/>
      <c r="J199" s="13"/>
      <c r="K199" s="13"/>
      <c r="L199" s="191"/>
      <c r="M199" s="197"/>
      <c r="N199" s="198"/>
      <c r="O199" s="198"/>
      <c r="P199" s="198"/>
      <c r="Q199" s="198"/>
      <c r="R199" s="198"/>
      <c r="S199" s="198"/>
      <c r="T199" s="19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3" t="s">
        <v>135</v>
      </c>
      <c r="AU199" s="193" t="s">
        <v>82</v>
      </c>
      <c r="AV199" s="13" t="s">
        <v>82</v>
      </c>
      <c r="AW199" s="13" t="s">
        <v>30</v>
      </c>
      <c r="AX199" s="13" t="s">
        <v>80</v>
      </c>
      <c r="AY199" s="193" t="s">
        <v>126</v>
      </c>
    </row>
    <row r="200" s="12" customFormat="1" ht="22.8" customHeight="1">
      <c r="A200" s="12"/>
      <c r="B200" s="164"/>
      <c r="C200" s="12"/>
      <c r="D200" s="165" t="s">
        <v>72</v>
      </c>
      <c r="E200" s="175" t="s">
        <v>82</v>
      </c>
      <c r="F200" s="175" t="s">
        <v>272</v>
      </c>
      <c r="G200" s="12"/>
      <c r="H200" s="12"/>
      <c r="I200" s="167"/>
      <c r="J200" s="176">
        <f>BK200</f>
        <v>0</v>
      </c>
      <c r="K200" s="12"/>
      <c r="L200" s="164"/>
      <c r="M200" s="169"/>
      <c r="N200" s="170"/>
      <c r="O200" s="170"/>
      <c r="P200" s="171">
        <f>SUM(P201:P207)</f>
        <v>0</v>
      </c>
      <c r="Q200" s="170"/>
      <c r="R200" s="171">
        <f>SUM(R201:R207)</f>
        <v>23.798440000000003</v>
      </c>
      <c r="S200" s="170"/>
      <c r="T200" s="172">
        <f>SUM(T201:T207)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65" t="s">
        <v>80</v>
      </c>
      <c r="AT200" s="173" t="s">
        <v>72</v>
      </c>
      <c r="AU200" s="173" t="s">
        <v>80</v>
      </c>
      <c r="AY200" s="165" t="s">
        <v>126</v>
      </c>
      <c r="BK200" s="174">
        <f>SUM(BK201:BK207)</f>
        <v>0</v>
      </c>
    </row>
    <row r="201" s="2" customFormat="1" ht="33" customHeight="1">
      <c r="A201" s="36"/>
      <c r="B201" s="177"/>
      <c r="C201" s="178" t="s">
        <v>273</v>
      </c>
      <c r="D201" s="178" t="s">
        <v>128</v>
      </c>
      <c r="E201" s="179" t="s">
        <v>274</v>
      </c>
      <c r="F201" s="180" t="s">
        <v>275</v>
      </c>
      <c r="G201" s="181" t="s">
        <v>167</v>
      </c>
      <c r="H201" s="182">
        <v>20.850000000000001</v>
      </c>
      <c r="I201" s="183"/>
      <c r="J201" s="184">
        <f>ROUND(I201*H201,2)</f>
        <v>0</v>
      </c>
      <c r="K201" s="180" t="s">
        <v>132</v>
      </c>
      <c r="L201" s="37"/>
      <c r="M201" s="185" t="s">
        <v>1</v>
      </c>
      <c r="N201" s="186" t="s">
        <v>38</v>
      </c>
      <c r="O201" s="75"/>
      <c r="P201" s="187">
        <f>O201*H201</f>
        <v>0</v>
      </c>
      <c r="Q201" s="187">
        <v>0</v>
      </c>
      <c r="R201" s="187">
        <f>Q201*H201</f>
        <v>0</v>
      </c>
      <c r="S201" s="187">
        <v>0</v>
      </c>
      <c r="T201" s="188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9" t="s">
        <v>133</v>
      </c>
      <c r="AT201" s="189" t="s">
        <v>128</v>
      </c>
      <c r="AU201" s="189" t="s">
        <v>82</v>
      </c>
      <c r="AY201" s="17" t="s">
        <v>126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7" t="s">
        <v>80</v>
      </c>
      <c r="BK201" s="190">
        <f>ROUND(I201*H201,2)</f>
        <v>0</v>
      </c>
      <c r="BL201" s="17" t="s">
        <v>133</v>
      </c>
      <c r="BM201" s="189" t="s">
        <v>276</v>
      </c>
    </row>
    <row r="202" s="13" customFormat="1">
      <c r="A202" s="13"/>
      <c r="B202" s="191"/>
      <c r="C202" s="13"/>
      <c r="D202" s="192" t="s">
        <v>135</v>
      </c>
      <c r="E202" s="193" t="s">
        <v>1</v>
      </c>
      <c r="F202" s="194" t="s">
        <v>277</v>
      </c>
      <c r="G202" s="13"/>
      <c r="H202" s="195">
        <v>7.2000000000000002</v>
      </c>
      <c r="I202" s="196"/>
      <c r="J202" s="13"/>
      <c r="K202" s="13"/>
      <c r="L202" s="191"/>
      <c r="M202" s="197"/>
      <c r="N202" s="198"/>
      <c r="O202" s="198"/>
      <c r="P202" s="198"/>
      <c r="Q202" s="198"/>
      <c r="R202" s="198"/>
      <c r="S202" s="198"/>
      <c r="T202" s="19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3" t="s">
        <v>135</v>
      </c>
      <c r="AU202" s="193" t="s">
        <v>82</v>
      </c>
      <c r="AV202" s="13" t="s">
        <v>82</v>
      </c>
      <c r="AW202" s="13" t="s">
        <v>30</v>
      </c>
      <c r="AX202" s="13" t="s">
        <v>73</v>
      </c>
      <c r="AY202" s="193" t="s">
        <v>126</v>
      </c>
    </row>
    <row r="203" s="13" customFormat="1">
      <c r="A203" s="13"/>
      <c r="B203" s="191"/>
      <c r="C203" s="13"/>
      <c r="D203" s="192" t="s">
        <v>135</v>
      </c>
      <c r="E203" s="193" t="s">
        <v>1</v>
      </c>
      <c r="F203" s="194" t="s">
        <v>278</v>
      </c>
      <c r="G203" s="13"/>
      <c r="H203" s="195">
        <v>9.9450000000000003</v>
      </c>
      <c r="I203" s="196"/>
      <c r="J203" s="13"/>
      <c r="K203" s="13"/>
      <c r="L203" s="191"/>
      <c r="M203" s="197"/>
      <c r="N203" s="198"/>
      <c r="O203" s="198"/>
      <c r="P203" s="198"/>
      <c r="Q203" s="198"/>
      <c r="R203" s="198"/>
      <c r="S203" s="198"/>
      <c r="T203" s="19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3" t="s">
        <v>135</v>
      </c>
      <c r="AU203" s="193" t="s">
        <v>82</v>
      </c>
      <c r="AV203" s="13" t="s">
        <v>82</v>
      </c>
      <c r="AW203" s="13" t="s">
        <v>30</v>
      </c>
      <c r="AX203" s="13" t="s">
        <v>73</v>
      </c>
      <c r="AY203" s="193" t="s">
        <v>126</v>
      </c>
    </row>
    <row r="204" s="13" customFormat="1">
      <c r="A204" s="13"/>
      <c r="B204" s="191"/>
      <c r="C204" s="13"/>
      <c r="D204" s="192" t="s">
        <v>135</v>
      </c>
      <c r="E204" s="193" t="s">
        <v>1</v>
      </c>
      <c r="F204" s="194" t="s">
        <v>279</v>
      </c>
      <c r="G204" s="13"/>
      <c r="H204" s="195">
        <v>3.7050000000000001</v>
      </c>
      <c r="I204" s="196"/>
      <c r="J204" s="13"/>
      <c r="K204" s="13"/>
      <c r="L204" s="191"/>
      <c r="M204" s="197"/>
      <c r="N204" s="198"/>
      <c r="O204" s="198"/>
      <c r="P204" s="198"/>
      <c r="Q204" s="198"/>
      <c r="R204" s="198"/>
      <c r="S204" s="198"/>
      <c r="T204" s="19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3" t="s">
        <v>135</v>
      </c>
      <c r="AU204" s="193" t="s">
        <v>82</v>
      </c>
      <c r="AV204" s="13" t="s">
        <v>82</v>
      </c>
      <c r="AW204" s="13" t="s">
        <v>30</v>
      </c>
      <c r="AX204" s="13" t="s">
        <v>73</v>
      </c>
      <c r="AY204" s="193" t="s">
        <v>126</v>
      </c>
    </row>
    <row r="205" s="14" customFormat="1">
      <c r="A205" s="14"/>
      <c r="B205" s="200"/>
      <c r="C205" s="14"/>
      <c r="D205" s="192" t="s">
        <v>135</v>
      </c>
      <c r="E205" s="201" t="s">
        <v>1</v>
      </c>
      <c r="F205" s="202" t="s">
        <v>157</v>
      </c>
      <c r="G205" s="14"/>
      <c r="H205" s="203">
        <v>20.850000000000001</v>
      </c>
      <c r="I205" s="204"/>
      <c r="J205" s="14"/>
      <c r="K205" s="14"/>
      <c r="L205" s="200"/>
      <c r="M205" s="205"/>
      <c r="N205" s="206"/>
      <c r="O205" s="206"/>
      <c r="P205" s="206"/>
      <c r="Q205" s="206"/>
      <c r="R205" s="206"/>
      <c r="S205" s="206"/>
      <c r="T205" s="20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1" t="s">
        <v>135</v>
      </c>
      <c r="AU205" s="201" t="s">
        <v>82</v>
      </c>
      <c r="AV205" s="14" t="s">
        <v>133</v>
      </c>
      <c r="AW205" s="14" t="s">
        <v>30</v>
      </c>
      <c r="AX205" s="14" t="s">
        <v>80</v>
      </c>
      <c r="AY205" s="201" t="s">
        <v>126</v>
      </c>
    </row>
    <row r="206" s="2" customFormat="1" ht="37.8" customHeight="1">
      <c r="A206" s="36"/>
      <c r="B206" s="177"/>
      <c r="C206" s="178" t="s">
        <v>280</v>
      </c>
      <c r="D206" s="178" t="s">
        <v>128</v>
      </c>
      <c r="E206" s="179" t="s">
        <v>281</v>
      </c>
      <c r="F206" s="180" t="s">
        <v>282</v>
      </c>
      <c r="G206" s="181" t="s">
        <v>147</v>
      </c>
      <c r="H206" s="182">
        <v>100</v>
      </c>
      <c r="I206" s="183"/>
      <c r="J206" s="184">
        <f>ROUND(I206*H206,2)</f>
        <v>0</v>
      </c>
      <c r="K206" s="180" t="s">
        <v>132</v>
      </c>
      <c r="L206" s="37"/>
      <c r="M206" s="185" t="s">
        <v>1</v>
      </c>
      <c r="N206" s="186" t="s">
        <v>38</v>
      </c>
      <c r="O206" s="75"/>
      <c r="P206" s="187">
        <f>O206*H206</f>
        <v>0</v>
      </c>
      <c r="Q206" s="187">
        <v>0.23798440000000001</v>
      </c>
      <c r="R206" s="187">
        <f>Q206*H206</f>
        <v>23.798440000000003</v>
      </c>
      <c r="S206" s="187">
        <v>0</v>
      </c>
      <c r="T206" s="188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9" t="s">
        <v>133</v>
      </c>
      <c r="AT206" s="189" t="s">
        <v>128</v>
      </c>
      <c r="AU206" s="189" t="s">
        <v>82</v>
      </c>
      <c r="AY206" s="17" t="s">
        <v>126</v>
      </c>
      <c r="BE206" s="190">
        <f>IF(N206="základní",J206,0)</f>
        <v>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7" t="s">
        <v>80</v>
      </c>
      <c r="BK206" s="190">
        <f>ROUND(I206*H206,2)</f>
        <v>0</v>
      </c>
      <c r="BL206" s="17" t="s">
        <v>133</v>
      </c>
      <c r="BM206" s="189" t="s">
        <v>283</v>
      </c>
    </row>
    <row r="207" s="13" customFormat="1">
      <c r="A207" s="13"/>
      <c r="B207" s="191"/>
      <c r="C207" s="13"/>
      <c r="D207" s="192" t="s">
        <v>135</v>
      </c>
      <c r="E207" s="193" t="s">
        <v>1</v>
      </c>
      <c r="F207" s="194" t="s">
        <v>284</v>
      </c>
      <c r="G207" s="13"/>
      <c r="H207" s="195">
        <v>100</v>
      </c>
      <c r="I207" s="196"/>
      <c r="J207" s="13"/>
      <c r="K207" s="13"/>
      <c r="L207" s="191"/>
      <c r="M207" s="197"/>
      <c r="N207" s="198"/>
      <c r="O207" s="198"/>
      <c r="P207" s="198"/>
      <c r="Q207" s="198"/>
      <c r="R207" s="198"/>
      <c r="S207" s="198"/>
      <c r="T207" s="19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3" t="s">
        <v>135</v>
      </c>
      <c r="AU207" s="193" t="s">
        <v>82</v>
      </c>
      <c r="AV207" s="13" t="s">
        <v>82</v>
      </c>
      <c r="AW207" s="13" t="s">
        <v>30</v>
      </c>
      <c r="AX207" s="13" t="s">
        <v>80</v>
      </c>
      <c r="AY207" s="193" t="s">
        <v>126</v>
      </c>
    </row>
    <row r="208" s="12" customFormat="1" ht="22.8" customHeight="1">
      <c r="A208" s="12"/>
      <c r="B208" s="164"/>
      <c r="C208" s="12"/>
      <c r="D208" s="165" t="s">
        <v>72</v>
      </c>
      <c r="E208" s="175" t="s">
        <v>141</v>
      </c>
      <c r="F208" s="175" t="s">
        <v>285</v>
      </c>
      <c r="G208" s="12"/>
      <c r="H208" s="12"/>
      <c r="I208" s="167"/>
      <c r="J208" s="176">
        <f>BK208</f>
        <v>0</v>
      </c>
      <c r="K208" s="12"/>
      <c r="L208" s="164"/>
      <c r="M208" s="169"/>
      <c r="N208" s="170"/>
      <c r="O208" s="170"/>
      <c r="P208" s="171">
        <f>SUM(P209:P212)</f>
        <v>0</v>
      </c>
      <c r="Q208" s="170"/>
      <c r="R208" s="171">
        <f>SUM(R209:R212)</f>
        <v>0</v>
      </c>
      <c r="S208" s="170"/>
      <c r="T208" s="172">
        <f>SUM(T209:T212)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65" t="s">
        <v>80</v>
      </c>
      <c r="AT208" s="173" t="s">
        <v>72</v>
      </c>
      <c r="AU208" s="173" t="s">
        <v>80</v>
      </c>
      <c r="AY208" s="165" t="s">
        <v>126</v>
      </c>
      <c r="BK208" s="174">
        <f>SUM(BK209:BK212)</f>
        <v>0</v>
      </c>
    </row>
    <row r="209" s="2" customFormat="1" ht="16.5" customHeight="1">
      <c r="A209" s="36"/>
      <c r="B209" s="177"/>
      <c r="C209" s="178" t="s">
        <v>286</v>
      </c>
      <c r="D209" s="178" t="s">
        <v>128</v>
      </c>
      <c r="E209" s="179" t="s">
        <v>287</v>
      </c>
      <c r="F209" s="180" t="s">
        <v>288</v>
      </c>
      <c r="G209" s="181" t="s">
        <v>147</v>
      </c>
      <c r="H209" s="182">
        <v>100</v>
      </c>
      <c r="I209" s="183"/>
      <c r="J209" s="184">
        <f>ROUND(I209*H209,2)</f>
        <v>0</v>
      </c>
      <c r="K209" s="180" t="s">
        <v>132</v>
      </c>
      <c r="L209" s="37"/>
      <c r="M209" s="185" t="s">
        <v>1</v>
      </c>
      <c r="N209" s="186" t="s">
        <v>38</v>
      </c>
      <c r="O209" s="75"/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9" t="s">
        <v>133</v>
      </c>
      <c r="AT209" s="189" t="s">
        <v>128</v>
      </c>
      <c r="AU209" s="189" t="s">
        <v>82</v>
      </c>
      <c r="AY209" s="17" t="s">
        <v>126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7" t="s">
        <v>80</v>
      </c>
      <c r="BK209" s="190">
        <f>ROUND(I209*H209,2)</f>
        <v>0</v>
      </c>
      <c r="BL209" s="17" t="s">
        <v>133</v>
      </c>
      <c r="BM209" s="189" t="s">
        <v>289</v>
      </c>
    </row>
    <row r="210" s="13" customFormat="1">
      <c r="A210" s="13"/>
      <c r="B210" s="191"/>
      <c r="C210" s="13"/>
      <c r="D210" s="192" t="s">
        <v>135</v>
      </c>
      <c r="E210" s="193" t="s">
        <v>1</v>
      </c>
      <c r="F210" s="194" t="s">
        <v>284</v>
      </c>
      <c r="G210" s="13"/>
      <c r="H210" s="195">
        <v>100</v>
      </c>
      <c r="I210" s="196"/>
      <c r="J210" s="13"/>
      <c r="K210" s="13"/>
      <c r="L210" s="191"/>
      <c r="M210" s="197"/>
      <c r="N210" s="198"/>
      <c r="O210" s="198"/>
      <c r="P210" s="198"/>
      <c r="Q210" s="198"/>
      <c r="R210" s="198"/>
      <c r="S210" s="198"/>
      <c r="T210" s="19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3" t="s">
        <v>135</v>
      </c>
      <c r="AU210" s="193" t="s">
        <v>82</v>
      </c>
      <c r="AV210" s="13" t="s">
        <v>82</v>
      </c>
      <c r="AW210" s="13" t="s">
        <v>30</v>
      </c>
      <c r="AX210" s="13" t="s">
        <v>80</v>
      </c>
      <c r="AY210" s="193" t="s">
        <v>126</v>
      </c>
    </row>
    <row r="211" s="2" customFormat="1" ht="21.75" customHeight="1">
      <c r="A211" s="36"/>
      <c r="B211" s="177"/>
      <c r="C211" s="178" t="s">
        <v>290</v>
      </c>
      <c r="D211" s="178" t="s">
        <v>128</v>
      </c>
      <c r="E211" s="179" t="s">
        <v>291</v>
      </c>
      <c r="F211" s="180" t="s">
        <v>292</v>
      </c>
      <c r="G211" s="181" t="s">
        <v>147</v>
      </c>
      <c r="H211" s="182">
        <v>100</v>
      </c>
      <c r="I211" s="183"/>
      <c r="J211" s="184">
        <f>ROUND(I211*H211,2)</f>
        <v>0</v>
      </c>
      <c r="K211" s="180" t="s">
        <v>132</v>
      </c>
      <c r="L211" s="37"/>
      <c r="M211" s="185" t="s">
        <v>1</v>
      </c>
      <c r="N211" s="186" t="s">
        <v>38</v>
      </c>
      <c r="O211" s="75"/>
      <c r="P211" s="187">
        <f>O211*H211</f>
        <v>0</v>
      </c>
      <c r="Q211" s="187">
        <v>0</v>
      </c>
      <c r="R211" s="187">
        <f>Q211*H211</f>
        <v>0</v>
      </c>
      <c r="S211" s="187">
        <v>0</v>
      </c>
      <c r="T211" s="188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9" t="s">
        <v>133</v>
      </c>
      <c r="AT211" s="189" t="s">
        <v>128</v>
      </c>
      <c r="AU211" s="189" t="s">
        <v>82</v>
      </c>
      <c r="AY211" s="17" t="s">
        <v>126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7" t="s">
        <v>80</v>
      </c>
      <c r="BK211" s="190">
        <f>ROUND(I211*H211,2)</f>
        <v>0</v>
      </c>
      <c r="BL211" s="17" t="s">
        <v>133</v>
      </c>
      <c r="BM211" s="189" t="s">
        <v>293</v>
      </c>
    </row>
    <row r="212" s="13" customFormat="1">
      <c r="A212" s="13"/>
      <c r="B212" s="191"/>
      <c r="C212" s="13"/>
      <c r="D212" s="192" t="s">
        <v>135</v>
      </c>
      <c r="E212" s="193" t="s">
        <v>1</v>
      </c>
      <c r="F212" s="194" t="s">
        <v>284</v>
      </c>
      <c r="G212" s="13"/>
      <c r="H212" s="195">
        <v>100</v>
      </c>
      <c r="I212" s="196"/>
      <c r="J212" s="13"/>
      <c r="K212" s="13"/>
      <c r="L212" s="191"/>
      <c r="M212" s="197"/>
      <c r="N212" s="198"/>
      <c r="O212" s="198"/>
      <c r="P212" s="198"/>
      <c r="Q212" s="198"/>
      <c r="R212" s="198"/>
      <c r="S212" s="198"/>
      <c r="T212" s="19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3" t="s">
        <v>135</v>
      </c>
      <c r="AU212" s="193" t="s">
        <v>82</v>
      </c>
      <c r="AV212" s="13" t="s">
        <v>82</v>
      </c>
      <c r="AW212" s="13" t="s">
        <v>30</v>
      </c>
      <c r="AX212" s="13" t="s">
        <v>80</v>
      </c>
      <c r="AY212" s="193" t="s">
        <v>126</v>
      </c>
    </row>
    <row r="213" s="12" customFormat="1" ht="22.8" customHeight="1">
      <c r="A213" s="12"/>
      <c r="B213" s="164"/>
      <c r="C213" s="12"/>
      <c r="D213" s="165" t="s">
        <v>72</v>
      </c>
      <c r="E213" s="175" t="s">
        <v>133</v>
      </c>
      <c r="F213" s="175" t="s">
        <v>294</v>
      </c>
      <c r="G213" s="12"/>
      <c r="H213" s="12"/>
      <c r="I213" s="167"/>
      <c r="J213" s="176">
        <f>BK213</f>
        <v>0</v>
      </c>
      <c r="K213" s="12"/>
      <c r="L213" s="164"/>
      <c r="M213" s="169"/>
      <c r="N213" s="170"/>
      <c r="O213" s="170"/>
      <c r="P213" s="171">
        <f>SUM(P214:P237)</f>
        <v>0</v>
      </c>
      <c r="Q213" s="170"/>
      <c r="R213" s="171">
        <f>SUM(R214:R237)</f>
        <v>0.76208999999999993</v>
      </c>
      <c r="S213" s="170"/>
      <c r="T213" s="172">
        <f>SUM(T214:T237)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65" t="s">
        <v>80</v>
      </c>
      <c r="AT213" s="173" t="s">
        <v>72</v>
      </c>
      <c r="AU213" s="173" t="s">
        <v>80</v>
      </c>
      <c r="AY213" s="165" t="s">
        <v>126</v>
      </c>
      <c r="BK213" s="174">
        <f>SUM(BK214:BK237)</f>
        <v>0</v>
      </c>
    </row>
    <row r="214" s="2" customFormat="1" ht="16.5" customHeight="1">
      <c r="A214" s="36"/>
      <c r="B214" s="177"/>
      <c r="C214" s="178" t="s">
        <v>295</v>
      </c>
      <c r="D214" s="178" t="s">
        <v>128</v>
      </c>
      <c r="E214" s="179" t="s">
        <v>296</v>
      </c>
      <c r="F214" s="180" t="s">
        <v>297</v>
      </c>
      <c r="G214" s="181" t="s">
        <v>167</v>
      </c>
      <c r="H214" s="182">
        <v>0.77500000000000002</v>
      </c>
      <c r="I214" s="183"/>
      <c r="J214" s="184">
        <f>ROUND(I214*H214,2)</f>
        <v>0</v>
      </c>
      <c r="K214" s="180" t="s">
        <v>132</v>
      </c>
      <c r="L214" s="37"/>
      <c r="M214" s="185" t="s">
        <v>1</v>
      </c>
      <c r="N214" s="186" t="s">
        <v>38</v>
      </c>
      <c r="O214" s="75"/>
      <c r="P214" s="187">
        <f>O214*H214</f>
        <v>0</v>
      </c>
      <c r="Q214" s="187">
        <v>0</v>
      </c>
      <c r="R214" s="187">
        <f>Q214*H214</f>
        <v>0</v>
      </c>
      <c r="S214" s="187">
        <v>0</v>
      </c>
      <c r="T214" s="188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9" t="s">
        <v>133</v>
      </c>
      <c r="AT214" s="189" t="s">
        <v>128</v>
      </c>
      <c r="AU214" s="189" t="s">
        <v>82</v>
      </c>
      <c r="AY214" s="17" t="s">
        <v>126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7" t="s">
        <v>80</v>
      </c>
      <c r="BK214" s="190">
        <f>ROUND(I214*H214,2)</f>
        <v>0</v>
      </c>
      <c r="BL214" s="17" t="s">
        <v>133</v>
      </c>
      <c r="BM214" s="189" t="s">
        <v>298</v>
      </c>
    </row>
    <row r="215" s="13" customFormat="1">
      <c r="A215" s="13"/>
      <c r="B215" s="191"/>
      <c r="C215" s="13"/>
      <c r="D215" s="192" t="s">
        <v>135</v>
      </c>
      <c r="E215" s="193" t="s">
        <v>1</v>
      </c>
      <c r="F215" s="194" t="s">
        <v>299</v>
      </c>
      <c r="G215" s="13"/>
      <c r="H215" s="195">
        <v>0.67500000000000004</v>
      </c>
      <c r="I215" s="196"/>
      <c r="J215" s="13"/>
      <c r="K215" s="13"/>
      <c r="L215" s="191"/>
      <c r="M215" s="197"/>
      <c r="N215" s="198"/>
      <c r="O215" s="198"/>
      <c r="P215" s="198"/>
      <c r="Q215" s="198"/>
      <c r="R215" s="198"/>
      <c r="S215" s="198"/>
      <c r="T215" s="19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3" t="s">
        <v>135</v>
      </c>
      <c r="AU215" s="193" t="s">
        <v>82</v>
      </c>
      <c r="AV215" s="13" t="s">
        <v>82</v>
      </c>
      <c r="AW215" s="13" t="s">
        <v>30</v>
      </c>
      <c r="AX215" s="13" t="s">
        <v>73</v>
      </c>
      <c r="AY215" s="193" t="s">
        <v>126</v>
      </c>
    </row>
    <row r="216" s="13" customFormat="1">
      <c r="A216" s="13"/>
      <c r="B216" s="191"/>
      <c r="C216" s="13"/>
      <c r="D216" s="192" t="s">
        <v>135</v>
      </c>
      <c r="E216" s="193" t="s">
        <v>1</v>
      </c>
      <c r="F216" s="194" t="s">
        <v>300</v>
      </c>
      <c r="G216" s="13"/>
      <c r="H216" s="195">
        <v>0.10000000000000001</v>
      </c>
      <c r="I216" s="196"/>
      <c r="J216" s="13"/>
      <c r="K216" s="13"/>
      <c r="L216" s="191"/>
      <c r="M216" s="197"/>
      <c r="N216" s="198"/>
      <c r="O216" s="198"/>
      <c r="P216" s="198"/>
      <c r="Q216" s="198"/>
      <c r="R216" s="198"/>
      <c r="S216" s="198"/>
      <c r="T216" s="19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3" t="s">
        <v>135</v>
      </c>
      <c r="AU216" s="193" t="s">
        <v>82</v>
      </c>
      <c r="AV216" s="13" t="s">
        <v>82</v>
      </c>
      <c r="AW216" s="13" t="s">
        <v>30</v>
      </c>
      <c r="AX216" s="13" t="s">
        <v>73</v>
      </c>
      <c r="AY216" s="193" t="s">
        <v>126</v>
      </c>
    </row>
    <row r="217" s="14" customFormat="1">
      <c r="A217" s="14"/>
      <c r="B217" s="200"/>
      <c r="C217" s="14"/>
      <c r="D217" s="192" t="s">
        <v>135</v>
      </c>
      <c r="E217" s="201" t="s">
        <v>1</v>
      </c>
      <c r="F217" s="202" t="s">
        <v>157</v>
      </c>
      <c r="G217" s="14"/>
      <c r="H217" s="203">
        <v>0.77500000000000002</v>
      </c>
      <c r="I217" s="204"/>
      <c r="J217" s="14"/>
      <c r="K217" s="14"/>
      <c r="L217" s="200"/>
      <c r="M217" s="205"/>
      <c r="N217" s="206"/>
      <c r="O217" s="206"/>
      <c r="P217" s="206"/>
      <c r="Q217" s="206"/>
      <c r="R217" s="206"/>
      <c r="S217" s="206"/>
      <c r="T217" s="20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01" t="s">
        <v>135</v>
      </c>
      <c r="AU217" s="201" t="s">
        <v>82</v>
      </c>
      <c r="AV217" s="14" t="s">
        <v>133</v>
      </c>
      <c r="AW217" s="14" t="s">
        <v>30</v>
      </c>
      <c r="AX217" s="14" t="s">
        <v>80</v>
      </c>
      <c r="AY217" s="201" t="s">
        <v>126</v>
      </c>
    </row>
    <row r="218" s="2" customFormat="1" ht="24.15" customHeight="1">
      <c r="A218" s="36"/>
      <c r="B218" s="177"/>
      <c r="C218" s="178" t="s">
        <v>301</v>
      </c>
      <c r="D218" s="178" t="s">
        <v>128</v>
      </c>
      <c r="E218" s="179" t="s">
        <v>302</v>
      </c>
      <c r="F218" s="180" t="s">
        <v>303</v>
      </c>
      <c r="G218" s="181" t="s">
        <v>167</v>
      </c>
      <c r="H218" s="182">
        <v>31.59</v>
      </c>
      <c r="I218" s="183"/>
      <c r="J218" s="184">
        <f>ROUND(I218*H218,2)</f>
        <v>0</v>
      </c>
      <c r="K218" s="180" t="s">
        <v>132</v>
      </c>
      <c r="L218" s="37"/>
      <c r="M218" s="185" t="s">
        <v>1</v>
      </c>
      <c r="N218" s="186" t="s">
        <v>38</v>
      </c>
      <c r="O218" s="75"/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9" t="s">
        <v>133</v>
      </c>
      <c r="AT218" s="189" t="s">
        <v>128</v>
      </c>
      <c r="AU218" s="189" t="s">
        <v>82</v>
      </c>
      <c r="AY218" s="17" t="s">
        <v>126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7" t="s">
        <v>80</v>
      </c>
      <c r="BK218" s="190">
        <f>ROUND(I218*H218,2)</f>
        <v>0</v>
      </c>
      <c r="BL218" s="17" t="s">
        <v>133</v>
      </c>
      <c r="BM218" s="189" t="s">
        <v>304</v>
      </c>
    </row>
    <row r="219" s="13" customFormat="1">
      <c r="A219" s="13"/>
      <c r="B219" s="191"/>
      <c r="C219" s="13"/>
      <c r="D219" s="192" t="s">
        <v>135</v>
      </c>
      <c r="E219" s="193" t="s">
        <v>1</v>
      </c>
      <c r="F219" s="194" t="s">
        <v>305</v>
      </c>
      <c r="G219" s="13"/>
      <c r="H219" s="195">
        <v>6.6299999999999999</v>
      </c>
      <c r="I219" s="196"/>
      <c r="J219" s="13"/>
      <c r="K219" s="13"/>
      <c r="L219" s="191"/>
      <c r="M219" s="197"/>
      <c r="N219" s="198"/>
      <c r="O219" s="198"/>
      <c r="P219" s="198"/>
      <c r="Q219" s="198"/>
      <c r="R219" s="198"/>
      <c r="S219" s="198"/>
      <c r="T219" s="19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3" t="s">
        <v>135</v>
      </c>
      <c r="AU219" s="193" t="s">
        <v>82</v>
      </c>
      <c r="AV219" s="13" t="s">
        <v>82</v>
      </c>
      <c r="AW219" s="13" t="s">
        <v>30</v>
      </c>
      <c r="AX219" s="13" t="s">
        <v>73</v>
      </c>
      <c r="AY219" s="193" t="s">
        <v>126</v>
      </c>
    </row>
    <row r="220" s="13" customFormat="1">
      <c r="A220" s="13"/>
      <c r="B220" s="191"/>
      <c r="C220" s="13"/>
      <c r="D220" s="192" t="s">
        <v>135</v>
      </c>
      <c r="E220" s="193" t="s">
        <v>1</v>
      </c>
      <c r="F220" s="194" t="s">
        <v>306</v>
      </c>
      <c r="G220" s="13"/>
      <c r="H220" s="195">
        <v>2.4700000000000002</v>
      </c>
      <c r="I220" s="196"/>
      <c r="J220" s="13"/>
      <c r="K220" s="13"/>
      <c r="L220" s="191"/>
      <c r="M220" s="197"/>
      <c r="N220" s="198"/>
      <c r="O220" s="198"/>
      <c r="P220" s="198"/>
      <c r="Q220" s="198"/>
      <c r="R220" s="198"/>
      <c r="S220" s="198"/>
      <c r="T220" s="19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3" t="s">
        <v>135</v>
      </c>
      <c r="AU220" s="193" t="s">
        <v>82</v>
      </c>
      <c r="AV220" s="13" t="s">
        <v>82</v>
      </c>
      <c r="AW220" s="13" t="s">
        <v>30</v>
      </c>
      <c r="AX220" s="13" t="s">
        <v>73</v>
      </c>
      <c r="AY220" s="193" t="s">
        <v>126</v>
      </c>
    </row>
    <row r="221" s="13" customFormat="1">
      <c r="A221" s="13"/>
      <c r="B221" s="191"/>
      <c r="C221" s="13"/>
      <c r="D221" s="192" t="s">
        <v>135</v>
      </c>
      <c r="E221" s="193" t="s">
        <v>1</v>
      </c>
      <c r="F221" s="194" t="s">
        <v>307</v>
      </c>
      <c r="G221" s="13"/>
      <c r="H221" s="195">
        <v>22.489999999999998</v>
      </c>
      <c r="I221" s="196"/>
      <c r="J221" s="13"/>
      <c r="K221" s="13"/>
      <c r="L221" s="191"/>
      <c r="M221" s="197"/>
      <c r="N221" s="198"/>
      <c r="O221" s="198"/>
      <c r="P221" s="198"/>
      <c r="Q221" s="198"/>
      <c r="R221" s="198"/>
      <c r="S221" s="198"/>
      <c r="T221" s="19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3" t="s">
        <v>135</v>
      </c>
      <c r="AU221" s="193" t="s">
        <v>82</v>
      </c>
      <c r="AV221" s="13" t="s">
        <v>82</v>
      </c>
      <c r="AW221" s="13" t="s">
        <v>30</v>
      </c>
      <c r="AX221" s="13" t="s">
        <v>73</v>
      </c>
      <c r="AY221" s="193" t="s">
        <v>126</v>
      </c>
    </row>
    <row r="222" s="14" customFormat="1">
      <c r="A222" s="14"/>
      <c r="B222" s="200"/>
      <c r="C222" s="14"/>
      <c r="D222" s="192" t="s">
        <v>135</v>
      </c>
      <c r="E222" s="201" t="s">
        <v>1</v>
      </c>
      <c r="F222" s="202" t="s">
        <v>157</v>
      </c>
      <c r="G222" s="14"/>
      <c r="H222" s="203">
        <v>31.59</v>
      </c>
      <c r="I222" s="204"/>
      <c r="J222" s="14"/>
      <c r="K222" s="14"/>
      <c r="L222" s="200"/>
      <c r="M222" s="205"/>
      <c r="N222" s="206"/>
      <c r="O222" s="206"/>
      <c r="P222" s="206"/>
      <c r="Q222" s="206"/>
      <c r="R222" s="206"/>
      <c r="S222" s="206"/>
      <c r="T222" s="20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01" t="s">
        <v>135</v>
      </c>
      <c r="AU222" s="201" t="s">
        <v>82</v>
      </c>
      <c r="AV222" s="14" t="s">
        <v>133</v>
      </c>
      <c r="AW222" s="14" t="s">
        <v>30</v>
      </c>
      <c r="AX222" s="14" t="s">
        <v>80</v>
      </c>
      <c r="AY222" s="201" t="s">
        <v>126</v>
      </c>
    </row>
    <row r="223" s="2" customFormat="1" ht="24.15" customHeight="1">
      <c r="A223" s="36"/>
      <c r="B223" s="177"/>
      <c r="C223" s="178" t="s">
        <v>308</v>
      </c>
      <c r="D223" s="178" t="s">
        <v>128</v>
      </c>
      <c r="E223" s="179" t="s">
        <v>309</v>
      </c>
      <c r="F223" s="180" t="s">
        <v>310</v>
      </c>
      <c r="G223" s="181" t="s">
        <v>311</v>
      </c>
      <c r="H223" s="182">
        <v>4</v>
      </c>
      <c r="I223" s="183"/>
      <c r="J223" s="184">
        <f>ROUND(I223*H223,2)</f>
        <v>0</v>
      </c>
      <c r="K223" s="180" t="s">
        <v>132</v>
      </c>
      <c r="L223" s="37"/>
      <c r="M223" s="185" t="s">
        <v>1</v>
      </c>
      <c r="N223" s="186" t="s">
        <v>38</v>
      </c>
      <c r="O223" s="75"/>
      <c r="P223" s="187">
        <f>O223*H223</f>
        <v>0</v>
      </c>
      <c r="Q223" s="187">
        <v>0.087417999999999996</v>
      </c>
      <c r="R223" s="187">
        <f>Q223*H223</f>
        <v>0.34967199999999998</v>
      </c>
      <c r="S223" s="187">
        <v>0</v>
      </c>
      <c r="T223" s="188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9" t="s">
        <v>133</v>
      </c>
      <c r="AT223" s="189" t="s">
        <v>128</v>
      </c>
      <c r="AU223" s="189" t="s">
        <v>82</v>
      </c>
      <c r="AY223" s="17" t="s">
        <v>126</v>
      </c>
      <c r="BE223" s="190">
        <f>IF(N223="základní",J223,0)</f>
        <v>0</v>
      </c>
      <c r="BF223" s="190">
        <f>IF(N223="snížená",J223,0)</f>
        <v>0</v>
      </c>
      <c r="BG223" s="190">
        <f>IF(N223="zákl. přenesená",J223,0)</f>
        <v>0</v>
      </c>
      <c r="BH223" s="190">
        <f>IF(N223="sníž. přenesená",J223,0)</f>
        <v>0</v>
      </c>
      <c r="BI223" s="190">
        <f>IF(N223="nulová",J223,0)</f>
        <v>0</v>
      </c>
      <c r="BJ223" s="17" t="s">
        <v>80</v>
      </c>
      <c r="BK223" s="190">
        <f>ROUND(I223*H223,2)</f>
        <v>0</v>
      </c>
      <c r="BL223" s="17" t="s">
        <v>133</v>
      </c>
      <c r="BM223" s="189" t="s">
        <v>312</v>
      </c>
    </row>
    <row r="224" s="13" customFormat="1">
      <c r="A224" s="13"/>
      <c r="B224" s="191"/>
      <c r="C224" s="13"/>
      <c r="D224" s="192" t="s">
        <v>135</v>
      </c>
      <c r="E224" s="193" t="s">
        <v>1</v>
      </c>
      <c r="F224" s="194" t="s">
        <v>313</v>
      </c>
      <c r="G224" s="13"/>
      <c r="H224" s="195">
        <v>4</v>
      </c>
      <c r="I224" s="196"/>
      <c r="J224" s="13"/>
      <c r="K224" s="13"/>
      <c r="L224" s="191"/>
      <c r="M224" s="197"/>
      <c r="N224" s="198"/>
      <c r="O224" s="198"/>
      <c r="P224" s="198"/>
      <c r="Q224" s="198"/>
      <c r="R224" s="198"/>
      <c r="S224" s="198"/>
      <c r="T224" s="19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3" t="s">
        <v>135</v>
      </c>
      <c r="AU224" s="193" t="s">
        <v>82</v>
      </c>
      <c r="AV224" s="13" t="s">
        <v>82</v>
      </c>
      <c r="AW224" s="13" t="s">
        <v>30</v>
      </c>
      <c r="AX224" s="13" t="s">
        <v>80</v>
      </c>
      <c r="AY224" s="193" t="s">
        <v>126</v>
      </c>
    </row>
    <row r="225" s="2" customFormat="1" ht="24.15" customHeight="1">
      <c r="A225" s="36"/>
      <c r="B225" s="177"/>
      <c r="C225" s="208" t="s">
        <v>314</v>
      </c>
      <c r="D225" s="208" t="s">
        <v>254</v>
      </c>
      <c r="E225" s="209" t="s">
        <v>315</v>
      </c>
      <c r="F225" s="210" t="s">
        <v>316</v>
      </c>
      <c r="G225" s="211" t="s">
        <v>311</v>
      </c>
      <c r="H225" s="212">
        <v>3</v>
      </c>
      <c r="I225" s="213"/>
      <c r="J225" s="214">
        <f>ROUND(I225*H225,2)</f>
        <v>0</v>
      </c>
      <c r="K225" s="210" t="s">
        <v>132</v>
      </c>
      <c r="L225" s="215"/>
      <c r="M225" s="216" t="s">
        <v>1</v>
      </c>
      <c r="N225" s="217" t="s">
        <v>38</v>
      </c>
      <c r="O225" s="75"/>
      <c r="P225" s="187">
        <f>O225*H225</f>
        <v>0</v>
      </c>
      <c r="Q225" s="187">
        <v>0.068000000000000005</v>
      </c>
      <c r="R225" s="187">
        <f>Q225*H225</f>
        <v>0.20400000000000002</v>
      </c>
      <c r="S225" s="187">
        <v>0</v>
      </c>
      <c r="T225" s="188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9" t="s">
        <v>176</v>
      </c>
      <c r="AT225" s="189" t="s">
        <v>254</v>
      </c>
      <c r="AU225" s="189" t="s">
        <v>82</v>
      </c>
      <c r="AY225" s="17" t="s">
        <v>126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17" t="s">
        <v>80</v>
      </c>
      <c r="BK225" s="190">
        <f>ROUND(I225*H225,2)</f>
        <v>0</v>
      </c>
      <c r="BL225" s="17" t="s">
        <v>133</v>
      </c>
      <c r="BM225" s="189" t="s">
        <v>317</v>
      </c>
    </row>
    <row r="226" s="13" customFormat="1">
      <c r="A226" s="13"/>
      <c r="B226" s="191"/>
      <c r="C226" s="13"/>
      <c r="D226" s="192" t="s">
        <v>135</v>
      </c>
      <c r="E226" s="193" t="s">
        <v>1</v>
      </c>
      <c r="F226" s="194" t="s">
        <v>318</v>
      </c>
      <c r="G226" s="13"/>
      <c r="H226" s="195">
        <v>3</v>
      </c>
      <c r="I226" s="196"/>
      <c r="J226" s="13"/>
      <c r="K226" s="13"/>
      <c r="L226" s="191"/>
      <c r="M226" s="197"/>
      <c r="N226" s="198"/>
      <c r="O226" s="198"/>
      <c r="P226" s="198"/>
      <c r="Q226" s="198"/>
      <c r="R226" s="198"/>
      <c r="S226" s="198"/>
      <c r="T226" s="19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3" t="s">
        <v>135</v>
      </c>
      <c r="AU226" s="193" t="s">
        <v>82</v>
      </c>
      <c r="AV226" s="13" t="s">
        <v>82</v>
      </c>
      <c r="AW226" s="13" t="s">
        <v>30</v>
      </c>
      <c r="AX226" s="13" t="s">
        <v>80</v>
      </c>
      <c r="AY226" s="193" t="s">
        <v>126</v>
      </c>
    </row>
    <row r="227" s="2" customFormat="1" ht="24.15" customHeight="1">
      <c r="A227" s="36"/>
      <c r="B227" s="177"/>
      <c r="C227" s="208" t="s">
        <v>319</v>
      </c>
      <c r="D227" s="208" t="s">
        <v>254</v>
      </c>
      <c r="E227" s="209" t="s">
        <v>320</v>
      </c>
      <c r="F227" s="210" t="s">
        <v>321</v>
      </c>
      <c r="G227" s="211" t="s">
        <v>311</v>
      </c>
      <c r="H227" s="212">
        <v>1</v>
      </c>
      <c r="I227" s="213"/>
      <c r="J227" s="214">
        <f>ROUND(I227*H227,2)</f>
        <v>0</v>
      </c>
      <c r="K227" s="210" t="s">
        <v>132</v>
      </c>
      <c r="L227" s="215"/>
      <c r="M227" s="216" t="s">
        <v>1</v>
      </c>
      <c r="N227" s="217" t="s">
        <v>38</v>
      </c>
      <c r="O227" s="75"/>
      <c r="P227" s="187">
        <f>O227*H227</f>
        <v>0</v>
      </c>
      <c r="Q227" s="187">
        <v>0.040000000000000001</v>
      </c>
      <c r="R227" s="187">
        <f>Q227*H227</f>
        <v>0.040000000000000001</v>
      </c>
      <c r="S227" s="187">
        <v>0</v>
      </c>
      <c r="T227" s="188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9" t="s">
        <v>176</v>
      </c>
      <c r="AT227" s="189" t="s">
        <v>254</v>
      </c>
      <c r="AU227" s="189" t="s">
        <v>82</v>
      </c>
      <c r="AY227" s="17" t="s">
        <v>126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7" t="s">
        <v>80</v>
      </c>
      <c r="BK227" s="190">
        <f>ROUND(I227*H227,2)</f>
        <v>0</v>
      </c>
      <c r="BL227" s="17" t="s">
        <v>133</v>
      </c>
      <c r="BM227" s="189" t="s">
        <v>322</v>
      </c>
    </row>
    <row r="228" s="13" customFormat="1">
      <c r="A228" s="13"/>
      <c r="B228" s="191"/>
      <c r="C228" s="13"/>
      <c r="D228" s="192" t="s">
        <v>135</v>
      </c>
      <c r="E228" s="193" t="s">
        <v>1</v>
      </c>
      <c r="F228" s="194" t="s">
        <v>80</v>
      </c>
      <c r="G228" s="13"/>
      <c r="H228" s="195">
        <v>1</v>
      </c>
      <c r="I228" s="196"/>
      <c r="J228" s="13"/>
      <c r="K228" s="13"/>
      <c r="L228" s="191"/>
      <c r="M228" s="197"/>
      <c r="N228" s="198"/>
      <c r="O228" s="198"/>
      <c r="P228" s="198"/>
      <c r="Q228" s="198"/>
      <c r="R228" s="198"/>
      <c r="S228" s="198"/>
      <c r="T228" s="19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3" t="s">
        <v>135</v>
      </c>
      <c r="AU228" s="193" t="s">
        <v>82</v>
      </c>
      <c r="AV228" s="13" t="s">
        <v>82</v>
      </c>
      <c r="AW228" s="13" t="s">
        <v>30</v>
      </c>
      <c r="AX228" s="13" t="s">
        <v>80</v>
      </c>
      <c r="AY228" s="193" t="s">
        <v>126</v>
      </c>
    </row>
    <row r="229" s="2" customFormat="1" ht="24.15" customHeight="1">
      <c r="A229" s="36"/>
      <c r="B229" s="177"/>
      <c r="C229" s="178" t="s">
        <v>323</v>
      </c>
      <c r="D229" s="178" t="s">
        <v>128</v>
      </c>
      <c r="E229" s="179" t="s">
        <v>324</v>
      </c>
      <c r="F229" s="180" t="s">
        <v>325</v>
      </c>
      <c r="G229" s="181" t="s">
        <v>311</v>
      </c>
      <c r="H229" s="182">
        <v>1</v>
      </c>
      <c r="I229" s="183"/>
      <c r="J229" s="184">
        <f>ROUND(I229*H229,2)</f>
        <v>0</v>
      </c>
      <c r="K229" s="180" t="s">
        <v>132</v>
      </c>
      <c r="L229" s="37"/>
      <c r="M229" s="185" t="s">
        <v>1</v>
      </c>
      <c r="N229" s="186" t="s">
        <v>38</v>
      </c>
      <c r="O229" s="75"/>
      <c r="P229" s="187">
        <f>O229*H229</f>
        <v>0</v>
      </c>
      <c r="Q229" s="187">
        <v>0.087417999999999996</v>
      </c>
      <c r="R229" s="187">
        <f>Q229*H229</f>
        <v>0.087417999999999996</v>
      </c>
      <c r="S229" s="187">
        <v>0</v>
      </c>
      <c r="T229" s="188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9" t="s">
        <v>133</v>
      </c>
      <c r="AT229" s="189" t="s">
        <v>128</v>
      </c>
      <c r="AU229" s="189" t="s">
        <v>82</v>
      </c>
      <c r="AY229" s="17" t="s">
        <v>126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17" t="s">
        <v>80</v>
      </c>
      <c r="BK229" s="190">
        <f>ROUND(I229*H229,2)</f>
        <v>0</v>
      </c>
      <c r="BL229" s="17" t="s">
        <v>133</v>
      </c>
      <c r="BM229" s="189" t="s">
        <v>326</v>
      </c>
    </row>
    <row r="230" s="13" customFormat="1">
      <c r="A230" s="13"/>
      <c r="B230" s="191"/>
      <c r="C230" s="13"/>
      <c r="D230" s="192" t="s">
        <v>135</v>
      </c>
      <c r="E230" s="193" t="s">
        <v>1</v>
      </c>
      <c r="F230" s="194" t="s">
        <v>80</v>
      </c>
      <c r="G230" s="13"/>
      <c r="H230" s="195">
        <v>1</v>
      </c>
      <c r="I230" s="196"/>
      <c r="J230" s="13"/>
      <c r="K230" s="13"/>
      <c r="L230" s="191"/>
      <c r="M230" s="197"/>
      <c r="N230" s="198"/>
      <c r="O230" s="198"/>
      <c r="P230" s="198"/>
      <c r="Q230" s="198"/>
      <c r="R230" s="198"/>
      <c r="S230" s="198"/>
      <c r="T230" s="19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3" t="s">
        <v>135</v>
      </c>
      <c r="AU230" s="193" t="s">
        <v>82</v>
      </c>
      <c r="AV230" s="13" t="s">
        <v>82</v>
      </c>
      <c r="AW230" s="13" t="s">
        <v>30</v>
      </c>
      <c r="AX230" s="13" t="s">
        <v>80</v>
      </c>
      <c r="AY230" s="193" t="s">
        <v>126</v>
      </c>
    </row>
    <row r="231" s="2" customFormat="1" ht="24.15" customHeight="1">
      <c r="A231" s="36"/>
      <c r="B231" s="177"/>
      <c r="C231" s="208" t="s">
        <v>327</v>
      </c>
      <c r="D231" s="208" t="s">
        <v>254</v>
      </c>
      <c r="E231" s="209" t="s">
        <v>328</v>
      </c>
      <c r="F231" s="210" t="s">
        <v>329</v>
      </c>
      <c r="G231" s="211" t="s">
        <v>311</v>
      </c>
      <c r="H231" s="212">
        <v>1</v>
      </c>
      <c r="I231" s="213"/>
      <c r="J231" s="214">
        <f>ROUND(I231*H231,2)</f>
        <v>0</v>
      </c>
      <c r="K231" s="210" t="s">
        <v>132</v>
      </c>
      <c r="L231" s="215"/>
      <c r="M231" s="216" t="s">
        <v>1</v>
      </c>
      <c r="N231" s="217" t="s">
        <v>38</v>
      </c>
      <c r="O231" s="75"/>
      <c r="P231" s="187">
        <f>O231*H231</f>
        <v>0</v>
      </c>
      <c r="Q231" s="187">
        <v>0.081000000000000003</v>
      </c>
      <c r="R231" s="187">
        <f>Q231*H231</f>
        <v>0.081000000000000003</v>
      </c>
      <c r="S231" s="187">
        <v>0</v>
      </c>
      <c r="T231" s="188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9" t="s">
        <v>176</v>
      </c>
      <c r="AT231" s="189" t="s">
        <v>254</v>
      </c>
      <c r="AU231" s="189" t="s">
        <v>82</v>
      </c>
      <c r="AY231" s="17" t="s">
        <v>126</v>
      </c>
      <c r="BE231" s="190">
        <f>IF(N231="základní",J231,0)</f>
        <v>0</v>
      </c>
      <c r="BF231" s="190">
        <f>IF(N231="snížená",J231,0)</f>
        <v>0</v>
      </c>
      <c r="BG231" s="190">
        <f>IF(N231="zákl. přenesená",J231,0)</f>
        <v>0</v>
      </c>
      <c r="BH231" s="190">
        <f>IF(N231="sníž. přenesená",J231,0)</f>
        <v>0</v>
      </c>
      <c r="BI231" s="190">
        <f>IF(N231="nulová",J231,0)</f>
        <v>0</v>
      </c>
      <c r="BJ231" s="17" t="s">
        <v>80</v>
      </c>
      <c r="BK231" s="190">
        <f>ROUND(I231*H231,2)</f>
        <v>0</v>
      </c>
      <c r="BL231" s="17" t="s">
        <v>133</v>
      </c>
      <c r="BM231" s="189" t="s">
        <v>330</v>
      </c>
    </row>
    <row r="232" s="13" customFormat="1">
      <c r="A232" s="13"/>
      <c r="B232" s="191"/>
      <c r="C232" s="13"/>
      <c r="D232" s="192" t="s">
        <v>135</v>
      </c>
      <c r="E232" s="193" t="s">
        <v>1</v>
      </c>
      <c r="F232" s="194" t="s">
        <v>80</v>
      </c>
      <c r="G232" s="13"/>
      <c r="H232" s="195">
        <v>1</v>
      </c>
      <c r="I232" s="196"/>
      <c r="J232" s="13"/>
      <c r="K232" s="13"/>
      <c r="L232" s="191"/>
      <c r="M232" s="197"/>
      <c r="N232" s="198"/>
      <c r="O232" s="198"/>
      <c r="P232" s="198"/>
      <c r="Q232" s="198"/>
      <c r="R232" s="198"/>
      <c r="S232" s="198"/>
      <c r="T232" s="19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3" t="s">
        <v>135</v>
      </c>
      <c r="AU232" s="193" t="s">
        <v>82</v>
      </c>
      <c r="AV232" s="13" t="s">
        <v>82</v>
      </c>
      <c r="AW232" s="13" t="s">
        <v>30</v>
      </c>
      <c r="AX232" s="13" t="s">
        <v>80</v>
      </c>
      <c r="AY232" s="193" t="s">
        <v>126</v>
      </c>
    </row>
    <row r="233" s="2" customFormat="1" ht="33" customHeight="1">
      <c r="A233" s="36"/>
      <c r="B233" s="177"/>
      <c r="C233" s="178" t="s">
        <v>331</v>
      </c>
      <c r="D233" s="178" t="s">
        <v>128</v>
      </c>
      <c r="E233" s="179" t="s">
        <v>332</v>
      </c>
      <c r="F233" s="180" t="s">
        <v>333</v>
      </c>
      <c r="G233" s="181" t="s">
        <v>167</v>
      </c>
      <c r="H233" s="182">
        <v>7.9749999999999996</v>
      </c>
      <c r="I233" s="183"/>
      <c r="J233" s="184">
        <f>ROUND(I233*H233,2)</f>
        <v>0</v>
      </c>
      <c r="K233" s="180" t="s">
        <v>132</v>
      </c>
      <c r="L233" s="37"/>
      <c r="M233" s="185" t="s">
        <v>1</v>
      </c>
      <c r="N233" s="186" t="s">
        <v>38</v>
      </c>
      <c r="O233" s="75"/>
      <c r="P233" s="187">
        <f>O233*H233</f>
        <v>0</v>
      </c>
      <c r="Q233" s="187">
        <v>0</v>
      </c>
      <c r="R233" s="187">
        <f>Q233*H233</f>
        <v>0</v>
      </c>
      <c r="S233" s="187">
        <v>0</v>
      </c>
      <c r="T233" s="188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9" t="s">
        <v>133</v>
      </c>
      <c r="AT233" s="189" t="s">
        <v>128</v>
      </c>
      <c r="AU233" s="189" t="s">
        <v>82</v>
      </c>
      <c r="AY233" s="17" t="s">
        <v>126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17" t="s">
        <v>80</v>
      </c>
      <c r="BK233" s="190">
        <f>ROUND(I233*H233,2)</f>
        <v>0</v>
      </c>
      <c r="BL233" s="17" t="s">
        <v>133</v>
      </c>
      <c r="BM233" s="189" t="s">
        <v>334</v>
      </c>
    </row>
    <row r="234" s="13" customFormat="1">
      <c r="A234" s="13"/>
      <c r="B234" s="191"/>
      <c r="C234" s="13"/>
      <c r="D234" s="192" t="s">
        <v>135</v>
      </c>
      <c r="E234" s="193" t="s">
        <v>1</v>
      </c>
      <c r="F234" s="194" t="s">
        <v>335</v>
      </c>
      <c r="G234" s="13"/>
      <c r="H234" s="195">
        <v>7.2000000000000002</v>
      </c>
      <c r="I234" s="196"/>
      <c r="J234" s="13"/>
      <c r="K234" s="13"/>
      <c r="L234" s="191"/>
      <c r="M234" s="197"/>
      <c r="N234" s="198"/>
      <c r="O234" s="198"/>
      <c r="P234" s="198"/>
      <c r="Q234" s="198"/>
      <c r="R234" s="198"/>
      <c r="S234" s="198"/>
      <c r="T234" s="19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3" t="s">
        <v>135</v>
      </c>
      <c r="AU234" s="193" t="s">
        <v>82</v>
      </c>
      <c r="AV234" s="13" t="s">
        <v>82</v>
      </c>
      <c r="AW234" s="13" t="s">
        <v>30</v>
      </c>
      <c r="AX234" s="13" t="s">
        <v>73</v>
      </c>
      <c r="AY234" s="193" t="s">
        <v>126</v>
      </c>
    </row>
    <row r="235" s="13" customFormat="1">
      <c r="A235" s="13"/>
      <c r="B235" s="191"/>
      <c r="C235" s="13"/>
      <c r="D235" s="192" t="s">
        <v>135</v>
      </c>
      <c r="E235" s="193" t="s">
        <v>1</v>
      </c>
      <c r="F235" s="194" t="s">
        <v>299</v>
      </c>
      <c r="G235" s="13"/>
      <c r="H235" s="195">
        <v>0.67500000000000004</v>
      </c>
      <c r="I235" s="196"/>
      <c r="J235" s="13"/>
      <c r="K235" s="13"/>
      <c r="L235" s="191"/>
      <c r="M235" s="197"/>
      <c r="N235" s="198"/>
      <c r="O235" s="198"/>
      <c r="P235" s="198"/>
      <c r="Q235" s="198"/>
      <c r="R235" s="198"/>
      <c r="S235" s="198"/>
      <c r="T235" s="19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3" t="s">
        <v>135</v>
      </c>
      <c r="AU235" s="193" t="s">
        <v>82</v>
      </c>
      <c r="AV235" s="13" t="s">
        <v>82</v>
      </c>
      <c r="AW235" s="13" t="s">
        <v>30</v>
      </c>
      <c r="AX235" s="13" t="s">
        <v>73</v>
      </c>
      <c r="AY235" s="193" t="s">
        <v>126</v>
      </c>
    </row>
    <row r="236" s="13" customFormat="1">
      <c r="A236" s="13"/>
      <c r="B236" s="191"/>
      <c r="C236" s="13"/>
      <c r="D236" s="192" t="s">
        <v>135</v>
      </c>
      <c r="E236" s="193" t="s">
        <v>1</v>
      </c>
      <c r="F236" s="194" t="s">
        <v>336</v>
      </c>
      <c r="G236" s="13"/>
      <c r="H236" s="195">
        <v>0.10000000000000001</v>
      </c>
      <c r="I236" s="196"/>
      <c r="J236" s="13"/>
      <c r="K236" s="13"/>
      <c r="L236" s="191"/>
      <c r="M236" s="197"/>
      <c r="N236" s="198"/>
      <c r="O236" s="198"/>
      <c r="P236" s="198"/>
      <c r="Q236" s="198"/>
      <c r="R236" s="198"/>
      <c r="S236" s="198"/>
      <c r="T236" s="19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3" t="s">
        <v>135</v>
      </c>
      <c r="AU236" s="193" t="s">
        <v>82</v>
      </c>
      <c r="AV236" s="13" t="s">
        <v>82</v>
      </c>
      <c r="AW236" s="13" t="s">
        <v>30</v>
      </c>
      <c r="AX236" s="13" t="s">
        <v>73</v>
      </c>
      <c r="AY236" s="193" t="s">
        <v>126</v>
      </c>
    </row>
    <row r="237" s="14" customFormat="1">
      <c r="A237" s="14"/>
      <c r="B237" s="200"/>
      <c r="C237" s="14"/>
      <c r="D237" s="192" t="s">
        <v>135</v>
      </c>
      <c r="E237" s="201" t="s">
        <v>1</v>
      </c>
      <c r="F237" s="202" t="s">
        <v>157</v>
      </c>
      <c r="G237" s="14"/>
      <c r="H237" s="203">
        <v>7.9749999999999996</v>
      </c>
      <c r="I237" s="204"/>
      <c r="J237" s="14"/>
      <c r="K237" s="14"/>
      <c r="L237" s="200"/>
      <c r="M237" s="205"/>
      <c r="N237" s="206"/>
      <c r="O237" s="206"/>
      <c r="P237" s="206"/>
      <c r="Q237" s="206"/>
      <c r="R237" s="206"/>
      <c r="S237" s="206"/>
      <c r="T237" s="20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01" t="s">
        <v>135</v>
      </c>
      <c r="AU237" s="201" t="s">
        <v>82</v>
      </c>
      <c r="AV237" s="14" t="s">
        <v>133</v>
      </c>
      <c r="AW237" s="14" t="s">
        <v>30</v>
      </c>
      <c r="AX237" s="14" t="s">
        <v>80</v>
      </c>
      <c r="AY237" s="201" t="s">
        <v>126</v>
      </c>
    </row>
    <row r="238" s="12" customFormat="1" ht="22.8" customHeight="1">
      <c r="A238" s="12"/>
      <c r="B238" s="164"/>
      <c r="C238" s="12"/>
      <c r="D238" s="165" t="s">
        <v>72</v>
      </c>
      <c r="E238" s="175" t="s">
        <v>150</v>
      </c>
      <c r="F238" s="175" t="s">
        <v>337</v>
      </c>
      <c r="G238" s="12"/>
      <c r="H238" s="12"/>
      <c r="I238" s="167"/>
      <c r="J238" s="176">
        <f>BK238</f>
        <v>0</v>
      </c>
      <c r="K238" s="12"/>
      <c r="L238" s="164"/>
      <c r="M238" s="169"/>
      <c r="N238" s="170"/>
      <c r="O238" s="170"/>
      <c r="P238" s="171">
        <f>SUM(P239:P240)</f>
        <v>0</v>
      </c>
      <c r="Q238" s="170"/>
      <c r="R238" s="171">
        <f>SUM(R239:R240)</f>
        <v>0</v>
      </c>
      <c r="S238" s="170"/>
      <c r="T238" s="172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65" t="s">
        <v>80</v>
      </c>
      <c r="AT238" s="173" t="s">
        <v>72</v>
      </c>
      <c r="AU238" s="173" t="s">
        <v>80</v>
      </c>
      <c r="AY238" s="165" t="s">
        <v>126</v>
      </c>
      <c r="BK238" s="174">
        <f>SUM(BK239:BK240)</f>
        <v>0</v>
      </c>
    </row>
    <row r="239" s="2" customFormat="1" ht="24.15" customHeight="1">
      <c r="A239" s="36"/>
      <c r="B239" s="177"/>
      <c r="C239" s="178" t="s">
        <v>338</v>
      </c>
      <c r="D239" s="178" t="s">
        <v>128</v>
      </c>
      <c r="E239" s="179" t="s">
        <v>339</v>
      </c>
      <c r="F239" s="180" t="s">
        <v>340</v>
      </c>
      <c r="G239" s="181" t="s">
        <v>131</v>
      </c>
      <c r="H239" s="182">
        <v>709.79999999999995</v>
      </c>
      <c r="I239" s="183"/>
      <c r="J239" s="184">
        <f>ROUND(I239*H239,2)</f>
        <v>0</v>
      </c>
      <c r="K239" s="180" t="s">
        <v>132</v>
      </c>
      <c r="L239" s="37"/>
      <c r="M239" s="185" t="s">
        <v>1</v>
      </c>
      <c r="N239" s="186" t="s">
        <v>38</v>
      </c>
      <c r="O239" s="75"/>
      <c r="P239" s="187">
        <f>O239*H239</f>
        <v>0</v>
      </c>
      <c r="Q239" s="187">
        <v>0</v>
      </c>
      <c r="R239" s="187">
        <f>Q239*H239</f>
        <v>0</v>
      </c>
      <c r="S239" s="187">
        <v>0</v>
      </c>
      <c r="T239" s="188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9" t="s">
        <v>133</v>
      </c>
      <c r="AT239" s="189" t="s">
        <v>128</v>
      </c>
      <c r="AU239" s="189" t="s">
        <v>82</v>
      </c>
      <c r="AY239" s="17" t="s">
        <v>126</v>
      </c>
      <c r="BE239" s="190">
        <f>IF(N239="základní",J239,0)</f>
        <v>0</v>
      </c>
      <c r="BF239" s="190">
        <f>IF(N239="snížená",J239,0)</f>
        <v>0</v>
      </c>
      <c r="BG239" s="190">
        <f>IF(N239="zákl. přenesená",J239,0)</f>
        <v>0</v>
      </c>
      <c r="BH239" s="190">
        <f>IF(N239="sníž. přenesená",J239,0)</f>
        <v>0</v>
      </c>
      <c r="BI239" s="190">
        <f>IF(N239="nulová",J239,0)</f>
        <v>0</v>
      </c>
      <c r="BJ239" s="17" t="s">
        <v>80</v>
      </c>
      <c r="BK239" s="190">
        <f>ROUND(I239*H239,2)</f>
        <v>0</v>
      </c>
      <c r="BL239" s="17" t="s">
        <v>133</v>
      </c>
      <c r="BM239" s="189" t="s">
        <v>341</v>
      </c>
    </row>
    <row r="240" s="13" customFormat="1">
      <c r="A240" s="13"/>
      <c r="B240" s="191"/>
      <c r="C240" s="13"/>
      <c r="D240" s="192" t="s">
        <v>135</v>
      </c>
      <c r="E240" s="193" t="s">
        <v>1</v>
      </c>
      <c r="F240" s="194" t="s">
        <v>342</v>
      </c>
      <c r="G240" s="13"/>
      <c r="H240" s="195">
        <v>709.79999999999995</v>
      </c>
      <c r="I240" s="196"/>
      <c r="J240" s="13"/>
      <c r="K240" s="13"/>
      <c r="L240" s="191"/>
      <c r="M240" s="197"/>
      <c r="N240" s="198"/>
      <c r="O240" s="198"/>
      <c r="P240" s="198"/>
      <c r="Q240" s="198"/>
      <c r="R240" s="198"/>
      <c r="S240" s="198"/>
      <c r="T240" s="19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3" t="s">
        <v>135</v>
      </c>
      <c r="AU240" s="193" t="s">
        <v>82</v>
      </c>
      <c r="AV240" s="13" t="s">
        <v>82</v>
      </c>
      <c r="AW240" s="13" t="s">
        <v>30</v>
      </c>
      <c r="AX240" s="13" t="s">
        <v>80</v>
      </c>
      <c r="AY240" s="193" t="s">
        <v>126</v>
      </c>
    </row>
    <row r="241" s="12" customFormat="1" ht="22.8" customHeight="1">
      <c r="A241" s="12"/>
      <c r="B241" s="164"/>
      <c r="C241" s="12"/>
      <c r="D241" s="165" t="s">
        <v>72</v>
      </c>
      <c r="E241" s="175" t="s">
        <v>176</v>
      </c>
      <c r="F241" s="175" t="s">
        <v>343</v>
      </c>
      <c r="G241" s="12"/>
      <c r="H241" s="12"/>
      <c r="I241" s="167"/>
      <c r="J241" s="176">
        <f>BK241</f>
        <v>0</v>
      </c>
      <c r="K241" s="12"/>
      <c r="L241" s="164"/>
      <c r="M241" s="169"/>
      <c r="N241" s="170"/>
      <c r="O241" s="170"/>
      <c r="P241" s="171">
        <f>SUM(P242:P348)</f>
        <v>0</v>
      </c>
      <c r="Q241" s="170"/>
      <c r="R241" s="171">
        <f>SUM(R242:R348)</f>
        <v>26.609933899400001</v>
      </c>
      <c r="S241" s="170"/>
      <c r="T241" s="172">
        <f>SUM(T242:T348)</f>
        <v>57.372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65" t="s">
        <v>80</v>
      </c>
      <c r="AT241" s="173" t="s">
        <v>72</v>
      </c>
      <c r="AU241" s="173" t="s">
        <v>80</v>
      </c>
      <c r="AY241" s="165" t="s">
        <v>126</v>
      </c>
      <c r="BK241" s="174">
        <f>SUM(BK242:BK348)</f>
        <v>0</v>
      </c>
    </row>
    <row r="242" s="2" customFormat="1" ht="24.15" customHeight="1">
      <c r="A242" s="36"/>
      <c r="B242" s="177"/>
      <c r="C242" s="178" t="s">
        <v>344</v>
      </c>
      <c r="D242" s="178" t="s">
        <v>128</v>
      </c>
      <c r="E242" s="179" t="s">
        <v>345</v>
      </c>
      <c r="F242" s="180" t="s">
        <v>346</v>
      </c>
      <c r="G242" s="181" t="s">
        <v>167</v>
      </c>
      <c r="H242" s="182">
        <v>1.413</v>
      </c>
      <c r="I242" s="183"/>
      <c r="J242" s="184">
        <f>ROUND(I242*H242,2)</f>
        <v>0</v>
      </c>
      <c r="K242" s="180" t="s">
        <v>1</v>
      </c>
      <c r="L242" s="37"/>
      <c r="M242" s="185" t="s">
        <v>1</v>
      </c>
      <c r="N242" s="186" t="s">
        <v>38</v>
      </c>
      <c r="O242" s="75"/>
      <c r="P242" s="187">
        <f>O242*H242</f>
        <v>0</v>
      </c>
      <c r="Q242" s="187">
        <v>0</v>
      </c>
      <c r="R242" s="187">
        <f>Q242*H242</f>
        <v>0</v>
      </c>
      <c r="S242" s="187">
        <v>0</v>
      </c>
      <c r="T242" s="188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9" t="s">
        <v>133</v>
      </c>
      <c r="AT242" s="189" t="s">
        <v>128</v>
      </c>
      <c r="AU242" s="189" t="s">
        <v>82</v>
      </c>
      <c r="AY242" s="17" t="s">
        <v>126</v>
      </c>
      <c r="BE242" s="190">
        <f>IF(N242="základní",J242,0)</f>
        <v>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17" t="s">
        <v>80</v>
      </c>
      <c r="BK242" s="190">
        <f>ROUND(I242*H242,2)</f>
        <v>0</v>
      </c>
      <c r="BL242" s="17" t="s">
        <v>133</v>
      </c>
      <c r="BM242" s="189" t="s">
        <v>347</v>
      </c>
    </row>
    <row r="243" s="13" customFormat="1">
      <c r="A243" s="13"/>
      <c r="B243" s="191"/>
      <c r="C243" s="13"/>
      <c r="D243" s="192" t="s">
        <v>135</v>
      </c>
      <c r="E243" s="193" t="s">
        <v>1</v>
      </c>
      <c r="F243" s="194" t="s">
        <v>348</v>
      </c>
      <c r="G243" s="13"/>
      <c r="H243" s="195">
        <v>1.413</v>
      </c>
      <c r="I243" s="196"/>
      <c r="J243" s="13"/>
      <c r="K243" s="13"/>
      <c r="L243" s="191"/>
      <c r="M243" s="197"/>
      <c r="N243" s="198"/>
      <c r="O243" s="198"/>
      <c r="P243" s="198"/>
      <c r="Q243" s="198"/>
      <c r="R243" s="198"/>
      <c r="S243" s="198"/>
      <c r="T243" s="19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3" t="s">
        <v>135</v>
      </c>
      <c r="AU243" s="193" t="s">
        <v>82</v>
      </c>
      <c r="AV243" s="13" t="s">
        <v>82</v>
      </c>
      <c r="AW243" s="13" t="s">
        <v>30</v>
      </c>
      <c r="AX243" s="13" t="s">
        <v>80</v>
      </c>
      <c r="AY243" s="193" t="s">
        <v>126</v>
      </c>
    </row>
    <row r="244" s="2" customFormat="1" ht="16.5" customHeight="1">
      <c r="A244" s="36"/>
      <c r="B244" s="177"/>
      <c r="C244" s="178" t="s">
        <v>349</v>
      </c>
      <c r="D244" s="178" t="s">
        <v>128</v>
      </c>
      <c r="E244" s="179" t="s">
        <v>350</v>
      </c>
      <c r="F244" s="180" t="s">
        <v>351</v>
      </c>
      <c r="G244" s="181" t="s">
        <v>147</v>
      </c>
      <c r="H244" s="182">
        <v>110</v>
      </c>
      <c r="I244" s="183"/>
      <c r="J244" s="184">
        <f>ROUND(I244*H244,2)</f>
        <v>0</v>
      </c>
      <c r="K244" s="180" t="s">
        <v>132</v>
      </c>
      <c r="L244" s="37"/>
      <c r="M244" s="185" t="s">
        <v>1</v>
      </c>
      <c r="N244" s="186" t="s">
        <v>38</v>
      </c>
      <c r="O244" s="75"/>
      <c r="P244" s="187">
        <f>O244*H244</f>
        <v>0</v>
      </c>
      <c r="Q244" s="187">
        <v>0</v>
      </c>
      <c r="R244" s="187">
        <f>Q244*H244</f>
        <v>0</v>
      </c>
      <c r="S244" s="187">
        <v>0.17999999999999999</v>
      </c>
      <c r="T244" s="188">
        <f>S244*H244</f>
        <v>19.800000000000001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89" t="s">
        <v>133</v>
      </c>
      <c r="AT244" s="189" t="s">
        <v>128</v>
      </c>
      <c r="AU244" s="189" t="s">
        <v>82</v>
      </c>
      <c r="AY244" s="17" t="s">
        <v>126</v>
      </c>
      <c r="BE244" s="190">
        <f>IF(N244="základní",J244,0)</f>
        <v>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17" t="s">
        <v>80</v>
      </c>
      <c r="BK244" s="190">
        <f>ROUND(I244*H244,2)</f>
        <v>0</v>
      </c>
      <c r="BL244" s="17" t="s">
        <v>133</v>
      </c>
      <c r="BM244" s="189" t="s">
        <v>352</v>
      </c>
    </row>
    <row r="245" s="13" customFormat="1">
      <c r="A245" s="13"/>
      <c r="B245" s="191"/>
      <c r="C245" s="13"/>
      <c r="D245" s="192" t="s">
        <v>135</v>
      </c>
      <c r="E245" s="193" t="s">
        <v>1</v>
      </c>
      <c r="F245" s="194" t="s">
        <v>353</v>
      </c>
      <c r="G245" s="13"/>
      <c r="H245" s="195">
        <v>110</v>
      </c>
      <c r="I245" s="196"/>
      <c r="J245" s="13"/>
      <c r="K245" s="13"/>
      <c r="L245" s="191"/>
      <c r="M245" s="197"/>
      <c r="N245" s="198"/>
      <c r="O245" s="198"/>
      <c r="P245" s="198"/>
      <c r="Q245" s="198"/>
      <c r="R245" s="198"/>
      <c r="S245" s="198"/>
      <c r="T245" s="19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3" t="s">
        <v>135</v>
      </c>
      <c r="AU245" s="193" t="s">
        <v>82</v>
      </c>
      <c r="AV245" s="13" t="s">
        <v>82</v>
      </c>
      <c r="AW245" s="13" t="s">
        <v>30</v>
      </c>
      <c r="AX245" s="13" t="s">
        <v>80</v>
      </c>
      <c r="AY245" s="193" t="s">
        <v>126</v>
      </c>
    </row>
    <row r="246" s="2" customFormat="1" ht="24.15" customHeight="1">
      <c r="A246" s="36"/>
      <c r="B246" s="177"/>
      <c r="C246" s="178" t="s">
        <v>354</v>
      </c>
      <c r="D246" s="178" t="s">
        <v>128</v>
      </c>
      <c r="E246" s="179" t="s">
        <v>355</v>
      </c>
      <c r="F246" s="180" t="s">
        <v>356</v>
      </c>
      <c r="G246" s="181" t="s">
        <v>147</v>
      </c>
      <c r="H246" s="182">
        <v>81</v>
      </c>
      <c r="I246" s="183"/>
      <c r="J246" s="184">
        <f>ROUND(I246*H246,2)</f>
        <v>0</v>
      </c>
      <c r="K246" s="180" t="s">
        <v>132</v>
      </c>
      <c r="L246" s="37"/>
      <c r="M246" s="185" t="s">
        <v>1</v>
      </c>
      <c r="N246" s="186" t="s">
        <v>38</v>
      </c>
      <c r="O246" s="75"/>
      <c r="P246" s="187">
        <f>O246*H246</f>
        <v>0</v>
      </c>
      <c r="Q246" s="187">
        <v>0</v>
      </c>
      <c r="R246" s="187">
        <f>Q246*H246</f>
        <v>0</v>
      </c>
      <c r="S246" s="187">
        <v>0.32000000000000001</v>
      </c>
      <c r="T246" s="188">
        <f>S246*H246</f>
        <v>25.920000000000002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89" t="s">
        <v>133</v>
      </c>
      <c r="AT246" s="189" t="s">
        <v>128</v>
      </c>
      <c r="AU246" s="189" t="s">
        <v>82</v>
      </c>
      <c r="AY246" s="17" t="s">
        <v>126</v>
      </c>
      <c r="BE246" s="190">
        <f>IF(N246="základní",J246,0)</f>
        <v>0</v>
      </c>
      <c r="BF246" s="190">
        <f>IF(N246="snížená",J246,0)</f>
        <v>0</v>
      </c>
      <c r="BG246" s="190">
        <f>IF(N246="zákl. přenesená",J246,0)</f>
        <v>0</v>
      </c>
      <c r="BH246" s="190">
        <f>IF(N246="sníž. přenesená",J246,0)</f>
        <v>0</v>
      </c>
      <c r="BI246" s="190">
        <f>IF(N246="nulová",J246,0)</f>
        <v>0</v>
      </c>
      <c r="BJ246" s="17" t="s">
        <v>80</v>
      </c>
      <c r="BK246" s="190">
        <f>ROUND(I246*H246,2)</f>
        <v>0</v>
      </c>
      <c r="BL246" s="17" t="s">
        <v>133</v>
      </c>
      <c r="BM246" s="189" t="s">
        <v>357</v>
      </c>
    </row>
    <row r="247" s="13" customFormat="1">
      <c r="A247" s="13"/>
      <c r="B247" s="191"/>
      <c r="C247" s="13"/>
      <c r="D247" s="192" t="s">
        <v>135</v>
      </c>
      <c r="E247" s="193" t="s">
        <v>1</v>
      </c>
      <c r="F247" s="194" t="s">
        <v>358</v>
      </c>
      <c r="G247" s="13"/>
      <c r="H247" s="195">
        <v>81</v>
      </c>
      <c r="I247" s="196"/>
      <c r="J247" s="13"/>
      <c r="K247" s="13"/>
      <c r="L247" s="191"/>
      <c r="M247" s="197"/>
      <c r="N247" s="198"/>
      <c r="O247" s="198"/>
      <c r="P247" s="198"/>
      <c r="Q247" s="198"/>
      <c r="R247" s="198"/>
      <c r="S247" s="198"/>
      <c r="T247" s="19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3" t="s">
        <v>135</v>
      </c>
      <c r="AU247" s="193" t="s">
        <v>82</v>
      </c>
      <c r="AV247" s="13" t="s">
        <v>82</v>
      </c>
      <c r="AW247" s="13" t="s">
        <v>30</v>
      </c>
      <c r="AX247" s="13" t="s">
        <v>80</v>
      </c>
      <c r="AY247" s="193" t="s">
        <v>126</v>
      </c>
    </row>
    <row r="248" s="2" customFormat="1" ht="24.15" customHeight="1">
      <c r="A248" s="36"/>
      <c r="B248" s="177"/>
      <c r="C248" s="178" t="s">
        <v>359</v>
      </c>
      <c r="D248" s="178" t="s">
        <v>128</v>
      </c>
      <c r="E248" s="179" t="s">
        <v>360</v>
      </c>
      <c r="F248" s="180" t="s">
        <v>361</v>
      </c>
      <c r="G248" s="181" t="s">
        <v>147</v>
      </c>
      <c r="H248" s="182">
        <v>113</v>
      </c>
      <c r="I248" s="183"/>
      <c r="J248" s="184">
        <f>ROUND(I248*H248,2)</f>
        <v>0</v>
      </c>
      <c r="K248" s="180" t="s">
        <v>132</v>
      </c>
      <c r="L248" s="37"/>
      <c r="M248" s="185" t="s">
        <v>1</v>
      </c>
      <c r="N248" s="186" t="s">
        <v>38</v>
      </c>
      <c r="O248" s="75"/>
      <c r="P248" s="187">
        <f>O248*H248</f>
        <v>0</v>
      </c>
      <c r="Q248" s="187">
        <v>1.2E-05</v>
      </c>
      <c r="R248" s="187">
        <f>Q248*H248</f>
        <v>0.001356</v>
      </c>
      <c r="S248" s="187">
        <v>0</v>
      </c>
      <c r="T248" s="188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9" t="s">
        <v>133</v>
      </c>
      <c r="AT248" s="189" t="s">
        <v>128</v>
      </c>
      <c r="AU248" s="189" t="s">
        <v>82</v>
      </c>
      <c r="AY248" s="17" t="s">
        <v>126</v>
      </c>
      <c r="BE248" s="190">
        <f>IF(N248="základní",J248,0)</f>
        <v>0</v>
      </c>
      <c r="BF248" s="190">
        <f>IF(N248="snížená",J248,0)</f>
        <v>0</v>
      </c>
      <c r="BG248" s="190">
        <f>IF(N248="zákl. přenesená",J248,0)</f>
        <v>0</v>
      </c>
      <c r="BH248" s="190">
        <f>IF(N248="sníž. přenesená",J248,0)</f>
        <v>0</v>
      </c>
      <c r="BI248" s="190">
        <f>IF(N248="nulová",J248,0)</f>
        <v>0</v>
      </c>
      <c r="BJ248" s="17" t="s">
        <v>80</v>
      </c>
      <c r="BK248" s="190">
        <f>ROUND(I248*H248,2)</f>
        <v>0</v>
      </c>
      <c r="BL248" s="17" t="s">
        <v>133</v>
      </c>
      <c r="BM248" s="189" t="s">
        <v>362</v>
      </c>
    </row>
    <row r="249" s="13" customFormat="1">
      <c r="A249" s="13"/>
      <c r="B249" s="191"/>
      <c r="C249" s="13"/>
      <c r="D249" s="192" t="s">
        <v>135</v>
      </c>
      <c r="E249" s="193" t="s">
        <v>1</v>
      </c>
      <c r="F249" s="194" t="s">
        <v>363</v>
      </c>
      <c r="G249" s="13"/>
      <c r="H249" s="195">
        <v>113</v>
      </c>
      <c r="I249" s="196"/>
      <c r="J249" s="13"/>
      <c r="K249" s="13"/>
      <c r="L249" s="191"/>
      <c r="M249" s="197"/>
      <c r="N249" s="198"/>
      <c r="O249" s="198"/>
      <c r="P249" s="198"/>
      <c r="Q249" s="198"/>
      <c r="R249" s="198"/>
      <c r="S249" s="198"/>
      <c r="T249" s="19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3" t="s">
        <v>135</v>
      </c>
      <c r="AU249" s="193" t="s">
        <v>82</v>
      </c>
      <c r="AV249" s="13" t="s">
        <v>82</v>
      </c>
      <c r="AW249" s="13" t="s">
        <v>30</v>
      </c>
      <c r="AX249" s="13" t="s">
        <v>80</v>
      </c>
      <c r="AY249" s="193" t="s">
        <v>126</v>
      </c>
    </row>
    <row r="250" s="2" customFormat="1" ht="24.15" customHeight="1">
      <c r="A250" s="36"/>
      <c r="B250" s="177"/>
      <c r="C250" s="208" t="s">
        <v>364</v>
      </c>
      <c r="D250" s="208" t="s">
        <v>254</v>
      </c>
      <c r="E250" s="209" t="s">
        <v>365</v>
      </c>
      <c r="F250" s="210" t="s">
        <v>366</v>
      </c>
      <c r="G250" s="211" t="s">
        <v>147</v>
      </c>
      <c r="H250" s="212">
        <v>116.39</v>
      </c>
      <c r="I250" s="213"/>
      <c r="J250" s="214">
        <f>ROUND(I250*H250,2)</f>
        <v>0</v>
      </c>
      <c r="K250" s="210" t="s">
        <v>132</v>
      </c>
      <c r="L250" s="215"/>
      <c r="M250" s="216" t="s">
        <v>1</v>
      </c>
      <c r="N250" s="217" t="s">
        <v>38</v>
      </c>
      <c r="O250" s="75"/>
      <c r="P250" s="187">
        <f>O250*H250</f>
        <v>0</v>
      </c>
      <c r="Q250" s="187">
        <v>0.0041999999999999997</v>
      </c>
      <c r="R250" s="187">
        <f>Q250*H250</f>
        <v>0.48883799999999999</v>
      </c>
      <c r="S250" s="187">
        <v>0</v>
      </c>
      <c r="T250" s="188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89" t="s">
        <v>176</v>
      </c>
      <c r="AT250" s="189" t="s">
        <v>254</v>
      </c>
      <c r="AU250" s="189" t="s">
        <v>82</v>
      </c>
      <c r="AY250" s="17" t="s">
        <v>126</v>
      </c>
      <c r="BE250" s="190">
        <f>IF(N250="základní",J250,0)</f>
        <v>0</v>
      </c>
      <c r="BF250" s="190">
        <f>IF(N250="snížená",J250,0)</f>
        <v>0</v>
      </c>
      <c r="BG250" s="190">
        <f>IF(N250="zákl. přenesená",J250,0)</f>
        <v>0</v>
      </c>
      <c r="BH250" s="190">
        <f>IF(N250="sníž. přenesená",J250,0)</f>
        <v>0</v>
      </c>
      <c r="BI250" s="190">
        <f>IF(N250="nulová",J250,0)</f>
        <v>0</v>
      </c>
      <c r="BJ250" s="17" t="s">
        <v>80</v>
      </c>
      <c r="BK250" s="190">
        <f>ROUND(I250*H250,2)</f>
        <v>0</v>
      </c>
      <c r="BL250" s="17" t="s">
        <v>133</v>
      </c>
      <c r="BM250" s="189" t="s">
        <v>367</v>
      </c>
    </row>
    <row r="251" s="13" customFormat="1">
      <c r="A251" s="13"/>
      <c r="B251" s="191"/>
      <c r="C251" s="13"/>
      <c r="D251" s="192" t="s">
        <v>135</v>
      </c>
      <c r="E251" s="193" t="s">
        <v>1</v>
      </c>
      <c r="F251" s="194" t="s">
        <v>368</v>
      </c>
      <c r="G251" s="13"/>
      <c r="H251" s="195">
        <v>113</v>
      </c>
      <c r="I251" s="196"/>
      <c r="J251" s="13"/>
      <c r="K251" s="13"/>
      <c r="L251" s="191"/>
      <c r="M251" s="197"/>
      <c r="N251" s="198"/>
      <c r="O251" s="198"/>
      <c r="P251" s="198"/>
      <c r="Q251" s="198"/>
      <c r="R251" s="198"/>
      <c r="S251" s="198"/>
      <c r="T251" s="19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3" t="s">
        <v>135</v>
      </c>
      <c r="AU251" s="193" t="s">
        <v>82</v>
      </c>
      <c r="AV251" s="13" t="s">
        <v>82</v>
      </c>
      <c r="AW251" s="13" t="s">
        <v>30</v>
      </c>
      <c r="AX251" s="13" t="s">
        <v>80</v>
      </c>
      <c r="AY251" s="193" t="s">
        <v>126</v>
      </c>
    </row>
    <row r="252" s="13" customFormat="1">
      <c r="A252" s="13"/>
      <c r="B252" s="191"/>
      <c r="C252" s="13"/>
      <c r="D252" s="192" t="s">
        <v>135</v>
      </c>
      <c r="E252" s="13"/>
      <c r="F252" s="194" t="s">
        <v>369</v>
      </c>
      <c r="G252" s="13"/>
      <c r="H252" s="195">
        <v>116.39</v>
      </c>
      <c r="I252" s="196"/>
      <c r="J252" s="13"/>
      <c r="K252" s="13"/>
      <c r="L252" s="191"/>
      <c r="M252" s="197"/>
      <c r="N252" s="198"/>
      <c r="O252" s="198"/>
      <c r="P252" s="198"/>
      <c r="Q252" s="198"/>
      <c r="R252" s="198"/>
      <c r="S252" s="198"/>
      <c r="T252" s="19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3" t="s">
        <v>135</v>
      </c>
      <c r="AU252" s="193" t="s">
        <v>82</v>
      </c>
      <c r="AV252" s="13" t="s">
        <v>82</v>
      </c>
      <c r="AW252" s="13" t="s">
        <v>3</v>
      </c>
      <c r="AX252" s="13" t="s">
        <v>80</v>
      </c>
      <c r="AY252" s="193" t="s">
        <v>126</v>
      </c>
    </row>
    <row r="253" s="2" customFormat="1" ht="24.15" customHeight="1">
      <c r="A253" s="36"/>
      <c r="B253" s="177"/>
      <c r="C253" s="178" t="s">
        <v>370</v>
      </c>
      <c r="D253" s="178" t="s">
        <v>128</v>
      </c>
      <c r="E253" s="179" t="s">
        <v>371</v>
      </c>
      <c r="F253" s="180" t="s">
        <v>372</v>
      </c>
      <c r="G253" s="181" t="s">
        <v>147</v>
      </c>
      <c r="H253" s="182">
        <v>79</v>
      </c>
      <c r="I253" s="183"/>
      <c r="J253" s="184">
        <f>ROUND(I253*H253,2)</f>
        <v>0</v>
      </c>
      <c r="K253" s="180" t="s">
        <v>132</v>
      </c>
      <c r="L253" s="37"/>
      <c r="M253" s="185" t="s">
        <v>1</v>
      </c>
      <c r="N253" s="186" t="s">
        <v>38</v>
      </c>
      <c r="O253" s="75"/>
      <c r="P253" s="187">
        <f>O253*H253</f>
        <v>0</v>
      </c>
      <c r="Q253" s="187">
        <v>1.4E-05</v>
      </c>
      <c r="R253" s="187">
        <f>Q253*H253</f>
        <v>0.001106</v>
      </c>
      <c r="S253" s="187">
        <v>0</v>
      </c>
      <c r="T253" s="188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9" t="s">
        <v>133</v>
      </c>
      <c r="AT253" s="189" t="s">
        <v>128</v>
      </c>
      <c r="AU253" s="189" t="s">
        <v>82</v>
      </c>
      <c r="AY253" s="17" t="s">
        <v>126</v>
      </c>
      <c r="BE253" s="190">
        <f>IF(N253="základní",J253,0)</f>
        <v>0</v>
      </c>
      <c r="BF253" s="190">
        <f>IF(N253="snížená",J253,0)</f>
        <v>0</v>
      </c>
      <c r="BG253" s="190">
        <f>IF(N253="zákl. přenesená",J253,0)</f>
        <v>0</v>
      </c>
      <c r="BH253" s="190">
        <f>IF(N253="sníž. přenesená",J253,0)</f>
        <v>0</v>
      </c>
      <c r="BI253" s="190">
        <f>IF(N253="nulová",J253,0)</f>
        <v>0</v>
      </c>
      <c r="BJ253" s="17" t="s">
        <v>80</v>
      </c>
      <c r="BK253" s="190">
        <f>ROUND(I253*H253,2)</f>
        <v>0</v>
      </c>
      <c r="BL253" s="17" t="s">
        <v>133</v>
      </c>
      <c r="BM253" s="189" t="s">
        <v>373</v>
      </c>
    </row>
    <row r="254" s="13" customFormat="1">
      <c r="A254" s="13"/>
      <c r="B254" s="191"/>
      <c r="C254" s="13"/>
      <c r="D254" s="192" t="s">
        <v>135</v>
      </c>
      <c r="E254" s="193" t="s">
        <v>1</v>
      </c>
      <c r="F254" s="194" t="s">
        <v>374</v>
      </c>
      <c r="G254" s="13"/>
      <c r="H254" s="195">
        <v>19</v>
      </c>
      <c r="I254" s="196"/>
      <c r="J254" s="13"/>
      <c r="K254" s="13"/>
      <c r="L254" s="191"/>
      <c r="M254" s="197"/>
      <c r="N254" s="198"/>
      <c r="O254" s="198"/>
      <c r="P254" s="198"/>
      <c r="Q254" s="198"/>
      <c r="R254" s="198"/>
      <c r="S254" s="198"/>
      <c r="T254" s="19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3" t="s">
        <v>135</v>
      </c>
      <c r="AU254" s="193" t="s">
        <v>82</v>
      </c>
      <c r="AV254" s="13" t="s">
        <v>82</v>
      </c>
      <c r="AW254" s="13" t="s">
        <v>30</v>
      </c>
      <c r="AX254" s="13" t="s">
        <v>73</v>
      </c>
      <c r="AY254" s="193" t="s">
        <v>126</v>
      </c>
    </row>
    <row r="255" s="13" customFormat="1">
      <c r="A255" s="13"/>
      <c r="B255" s="191"/>
      <c r="C255" s="13"/>
      <c r="D255" s="192" t="s">
        <v>135</v>
      </c>
      <c r="E255" s="193" t="s">
        <v>1</v>
      </c>
      <c r="F255" s="194" t="s">
        <v>375</v>
      </c>
      <c r="G255" s="13"/>
      <c r="H255" s="195">
        <v>60</v>
      </c>
      <c r="I255" s="196"/>
      <c r="J255" s="13"/>
      <c r="K255" s="13"/>
      <c r="L255" s="191"/>
      <c r="M255" s="197"/>
      <c r="N255" s="198"/>
      <c r="O255" s="198"/>
      <c r="P255" s="198"/>
      <c r="Q255" s="198"/>
      <c r="R255" s="198"/>
      <c r="S255" s="198"/>
      <c r="T255" s="19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3" t="s">
        <v>135</v>
      </c>
      <c r="AU255" s="193" t="s">
        <v>82</v>
      </c>
      <c r="AV255" s="13" t="s">
        <v>82</v>
      </c>
      <c r="AW255" s="13" t="s">
        <v>30</v>
      </c>
      <c r="AX255" s="13" t="s">
        <v>73</v>
      </c>
      <c r="AY255" s="193" t="s">
        <v>126</v>
      </c>
    </row>
    <row r="256" s="14" customFormat="1">
      <c r="A256" s="14"/>
      <c r="B256" s="200"/>
      <c r="C256" s="14"/>
      <c r="D256" s="192" t="s">
        <v>135</v>
      </c>
      <c r="E256" s="201" t="s">
        <v>1</v>
      </c>
      <c r="F256" s="202" t="s">
        <v>157</v>
      </c>
      <c r="G256" s="14"/>
      <c r="H256" s="203">
        <v>79</v>
      </c>
      <c r="I256" s="204"/>
      <c r="J256" s="14"/>
      <c r="K256" s="14"/>
      <c r="L256" s="200"/>
      <c r="M256" s="205"/>
      <c r="N256" s="206"/>
      <c r="O256" s="206"/>
      <c r="P256" s="206"/>
      <c r="Q256" s="206"/>
      <c r="R256" s="206"/>
      <c r="S256" s="206"/>
      <c r="T256" s="20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01" t="s">
        <v>135</v>
      </c>
      <c r="AU256" s="201" t="s">
        <v>82</v>
      </c>
      <c r="AV256" s="14" t="s">
        <v>133</v>
      </c>
      <c r="AW256" s="14" t="s">
        <v>30</v>
      </c>
      <c r="AX256" s="14" t="s">
        <v>80</v>
      </c>
      <c r="AY256" s="201" t="s">
        <v>126</v>
      </c>
    </row>
    <row r="257" s="2" customFormat="1" ht="24.15" customHeight="1">
      <c r="A257" s="36"/>
      <c r="B257" s="177"/>
      <c r="C257" s="208" t="s">
        <v>376</v>
      </c>
      <c r="D257" s="208" t="s">
        <v>254</v>
      </c>
      <c r="E257" s="209" t="s">
        <v>377</v>
      </c>
      <c r="F257" s="210" t="s">
        <v>378</v>
      </c>
      <c r="G257" s="211" t="s">
        <v>147</v>
      </c>
      <c r="H257" s="212">
        <v>81.370000000000005</v>
      </c>
      <c r="I257" s="213"/>
      <c r="J257" s="214">
        <f>ROUND(I257*H257,2)</f>
        <v>0</v>
      </c>
      <c r="K257" s="210" t="s">
        <v>132</v>
      </c>
      <c r="L257" s="215"/>
      <c r="M257" s="216" t="s">
        <v>1</v>
      </c>
      <c r="N257" s="217" t="s">
        <v>38</v>
      </c>
      <c r="O257" s="75"/>
      <c r="P257" s="187">
        <f>O257*H257</f>
        <v>0</v>
      </c>
      <c r="Q257" s="187">
        <v>0.0061999999999999998</v>
      </c>
      <c r="R257" s="187">
        <f>Q257*H257</f>
        <v>0.504494</v>
      </c>
      <c r="S257" s="187">
        <v>0</v>
      </c>
      <c r="T257" s="188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9" t="s">
        <v>176</v>
      </c>
      <c r="AT257" s="189" t="s">
        <v>254</v>
      </c>
      <c r="AU257" s="189" t="s">
        <v>82</v>
      </c>
      <c r="AY257" s="17" t="s">
        <v>126</v>
      </c>
      <c r="BE257" s="190">
        <f>IF(N257="základní",J257,0)</f>
        <v>0</v>
      </c>
      <c r="BF257" s="190">
        <f>IF(N257="snížená",J257,0)</f>
        <v>0</v>
      </c>
      <c r="BG257" s="190">
        <f>IF(N257="zákl. přenesená",J257,0)</f>
        <v>0</v>
      </c>
      <c r="BH257" s="190">
        <f>IF(N257="sníž. přenesená",J257,0)</f>
        <v>0</v>
      </c>
      <c r="BI257" s="190">
        <f>IF(N257="nulová",J257,0)</f>
        <v>0</v>
      </c>
      <c r="BJ257" s="17" t="s">
        <v>80</v>
      </c>
      <c r="BK257" s="190">
        <f>ROUND(I257*H257,2)</f>
        <v>0</v>
      </c>
      <c r="BL257" s="17" t="s">
        <v>133</v>
      </c>
      <c r="BM257" s="189" t="s">
        <v>379</v>
      </c>
    </row>
    <row r="258" s="13" customFormat="1">
      <c r="A258" s="13"/>
      <c r="B258" s="191"/>
      <c r="C258" s="13"/>
      <c r="D258" s="192" t="s">
        <v>135</v>
      </c>
      <c r="E258" s="193" t="s">
        <v>1</v>
      </c>
      <c r="F258" s="194" t="s">
        <v>380</v>
      </c>
      <c r="G258" s="13"/>
      <c r="H258" s="195">
        <v>79</v>
      </c>
      <c r="I258" s="196"/>
      <c r="J258" s="13"/>
      <c r="K258" s="13"/>
      <c r="L258" s="191"/>
      <c r="M258" s="197"/>
      <c r="N258" s="198"/>
      <c r="O258" s="198"/>
      <c r="P258" s="198"/>
      <c r="Q258" s="198"/>
      <c r="R258" s="198"/>
      <c r="S258" s="198"/>
      <c r="T258" s="19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3" t="s">
        <v>135</v>
      </c>
      <c r="AU258" s="193" t="s">
        <v>82</v>
      </c>
      <c r="AV258" s="13" t="s">
        <v>82</v>
      </c>
      <c r="AW258" s="13" t="s">
        <v>30</v>
      </c>
      <c r="AX258" s="13" t="s">
        <v>80</v>
      </c>
      <c r="AY258" s="193" t="s">
        <v>126</v>
      </c>
    </row>
    <row r="259" s="13" customFormat="1">
      <c r="A259" s="13"/>
      <c r="B259" s="191"/>
      <c r="C259" s="13"/>
      <c r="D259" s="192" t="s">
        <v>135</v>
      </c>
      <c r="E259" s="13"/>
      <c r="F259" s="194" t="s">
        <v>381</v>
      </c>
      <c r="G259" s="13"/>
      <c r="H259" s="195">
        <v>81.370000000000005</v>
      </c>
      <c r="I259" s="196"/>
      <c r="J259" s="13"/>
      <c r="K259" s="13"/>
      <c r="L259" s="191"/>
      <c r="M259" s="197"/>
      <c r="N259" s="198"/>
      <c r="O259" s="198"/>
      <c r="P259" s="198"/>
      <c r="Q259" s="198"/>
      <c r="R259" s="198"/>
      <c r="S259" s="198"/>
      <c r="T259" s="19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3" t="s">
        <v>135</v>
      </c>
      <c r="AU259" s="193" t="s">
        <v>82</v>
      </c>
      <c r="AV259" s="13" t="s">
        <v>82</v>
      </c>
      <c r="AW259" s="13" t="s">
        <v>3</v>
      </c>
      <c r="AX259" s="13" t="s">
        <v>80</v>
      </c>
      <c r="AY259" s="193" t="s">
        <v>126</v>
      </c>
    </row>
    <row r="260" s="2" customFormat="1" ht="24.15" customHeight="1">
      <c r="A260" s="36"/>
      <c r="B260" s="177"/>
      <c r="C260" s="178" t="s">
        <v>382</v>
      </c>
      <c r="D260" s="178" t="s">
        <v>128</v>
      </c>
      <c r="E260" s="179" t="s">
        <v>383</v>
      </c>
      <c r="F260" s="180" t="s">
        <v>384</v>
      </c>
      <c r="G260" s="181" t="s">
        <v>147</v>
      </c>
      <c r="H260" s="182">
        <v>51</v>
      </c>
      <c r="I260" s="183"/>
      <c r="J260" s="184">
        <f>ROUND(I260*H260,2)</f>
        <v>0</v>
      </c>
      <c r="K260" s="180" t="s">
        <v>132</v>
      </c>
      <c r="L260" s="37"/>
      <c r="M260" s="185" t="s">
        <v>1</v>
      </c>
      <c r="N260" s="186" t="s">
        <v>38</v>
      </c>
      <c r="O260" s="75"/>
      <c r="P260" s="187">
        <f>O260*H260</f>
        <v>0</v>
      </c>
      <c r="Q260" s="187">
        <v>1.9000000000000001E-05</v>
      </c>
      <c r="R260" s="187">
        <f>Q260*H260</f>
        <v>0.00096900000000000003</v>
      </c>
      <c r="S260" s="187">
        <v>0</v>
      </c>
      <c r="T260" s="188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9" t="s">
        <v>133</v>
      </c>
      <c r="AT260" s="189" t="s">
        <v>128</v>
      </c>
      <c r="AU260" s="189" t="s">
        <v>82</v>
      </c>
      <c r="AY260" s="17" t="s">
        <v>126</v>
      </c>
      <c r="BE260" s="190">
        <f>IF(N260="základní",J260,0)</f>
        <v>0</v>
      </c>
      <c r="BF260" s="190">
        <f>IF(N260="snížená",J260,0)</f>
        <v>0</v>
      </c>
      <c r="BG260" s="190">
        <f>IF(N260="zákl. přenesená",J260,0)</f>
        <v>0</v>
      </c>
      <c r="BH260" s="190">
        <f>IF(N260="sníž. přenesená",J260,0)</f>
        <v>0</v>
      </c>
      <c r="BI260" s="190">
        <f>IF(N260="nulová",J260,0)</f>
        <v>0</v>
      </c>
      <c r="BJ260" s="17" t="s">
        <v>80</v>
      </c>
      <c r="BK260" s="190">
        <f>ROUND(I260*H260,2)</f>
        <v>0</v>
      </c>
      <c r="BL260" s="17" t="s">
        <v>133</v>
      </c>
      <c r="BM260" s="189" t="s">
        <v>385</v>
      </c>
    </row>
    <row r="261" s="13" customFormat="1">
      <c r="A261" s="13"/>
      <c r="B261" s="191"/>
      <c r="C261" s="13"/>
      <c r="D261" s="192" t="s">
        <v>135</v>
      </c>
      <c r="E261" s="193" t="s">
        <v>1</v>
      </c>
      <c r="F261" s="194" t="s">
        <v>386</v>
      </c>
      <c r="G261" s="13"/>
      <c r="H261" s="195">
        <v>51</v>
      </c>
      <c r="I261" s="196"/>
      <c r="J261" s="13"/>
      <c r="K261" s="13"/>
      <c r="L261" s="191"/>
      <c r="M261" s="197"/>
      <c r="N261" s="198"/>
      <c r="O261" s="198"/>
      <c r="P261" s="198"/>
      <c r="Q261" s="198"/>
      <c r="R261" s="198"/>
      <c r="S261" s="198"/>
      <c r="T261" s="19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3" t="s">
        <v>135</v>
      </c>
      <c r="AU261" s="193" t="s">
        <v>82</v>
      </c>
      <c r="AV261" s="13" t="s">
        <v>82</v>
      </c>
      <c r="AW261" s="13" t="s">
        <v>30</v>
      </c>
      <c r="AX261" s="13" t="s">
        <v>80</v>
      </c>
      <c r="AY261" s="193" t="s">
        <v>126</v>
      </c>
    </row>
    <row r="262" s="2" customFormat="1" ht="24.15" customHeight="1">
      <c r="A262" s="36"/>
      <c r="B262" s="177"/>
      <c r="C262" s="208" t="s">
        <v>387</v>
      </c>
      <c r="D262" s="208" t="s">
        <v>254</v>
      </c>
      <c r="E262" s="209" t="s">
        <v>388</v>
      </c>
      <c r="F262" s="210" t="s">
        <v>389</v>
      </c>
      <c r="G262" s="211" t="s">
        <v>147</v>
      </c>
      <c r="H262" s="212">
        <v>52.530000000000001</v>
      </c>
      <c r="I262" s="213"/>
      <c r="J262" s="214">
        <f>ROUND(I262*H262,2)</f>
        <v>0</v>
      </c>
      <c r="K262" s="210" t="s">
        <v>132</v>
      </c>
      <c r="L262" s="215"/>
      <c r="M262" s="216" t="s">
        <v>1</v>
      </c>
      <c r="N262" s="217" t="s">
        <v>38</v>
      </c>
      <c r="O262" s="75"/>
      <c r="P262" s="187">
        <f>O262*H262</f>
        <v>0</v>
      </c>
      <c r="Q262" s="187">
        <v>0.014999999999999999</v>
      </c>
      <c r="R262" s="187">
        <f>Q262*H262</f>
        <v>0.78795000000000004</v>
      </c>
      <c r="S262" s="187">
        <v>0</v>
      </c>
      <c r="T262" s="188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89" t="s">
        <v>176</v>
      </c>
      <c r="AT262" s="189" t="s">
        <v>254</v>
      </c>
      <c r="AU262" s="189" t="s">
        <v>82</v>
      </c>
      <c r="AY262" s="17" t="s">
        <v>126</v>
      </c>
      <c r="BE262" s="190">
        <f>IF(N262="základní",J262,0)</f>
        <v>0</v>
      </c>
      <c r="BF262" s="190">
        <f>IF(N262="snížená",J262,0)</f>
        <v>0</v>
      </c>
      <c r="BG262" s="190">
        <f>IF(N262="zákl. přenesená",J262,0)</f>
        <v>0</v>
      </c>
      <c r="BH262" s="190">
        <f>IF(N262="sníž. přenesená",J262,0)</f>
        <v>0</v>
      </c>
      <c r="BI262" s="190">
        <f>IF(N262="nulová",J262,0)</f>
        <v>0</v>
      </c>
      <c r="BJ262" s="17" t="s">
        <v>80</v>
      </c>
      <c r="BK262" s="190">
        <f>ROUND(I262*H262,2)</f>
        <v>0</v>
      </c>
      <c r="BL262" s="17" t="s">
        <v>133</v>
      </c>
      <c r="BM262" s="189" t="s">
        <v>390</v>
      </c>
    </row>
    <row r="263" s="13" customFormat="1">
      <c r="A263" s="13"/>
      <c r="B263" s="191"/>
      <c r="C263" s="13"/>
      <c r="D263" s="192" t="s">
        <v>135</v>
      </c>
      <c r="E263" s="193" t="s">
        <v>1</v>
      </c>
      <c r="F263" s="194" t="s">
        <v>386</v>
      </c>
      <c r="G263" s="13"/>
      <c r="H263" s="195">
        <v>51</v>
      </c>
      <c r="I263" s="196"/>
      <c r="J263" s="13"/>
      <c r="K263" s="13"/>
      <c r="L263" s="191"/>
      <c r="M263" s="197"/>
      <c r="N263" s="198"/>
      <c r="O263" s="198"/>
      <c r="P263" s="198"/>
      <c r="Q263" s="198"/>
      <c r="R263" s="198"/>
      <c r="S263" s="198"/>
      <c r="T263" s="19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3" t="s">
        <v>135</v>
      </c>
      <c r="AU263" s="193" t="s">
        <v>82</v>
      </c>
      <c r="AV263" s="13" t="s">
        <v>82</v>
      </c>
      <c r="AW263" s="13" t="s">
        <v>30</v>
      </c>
      <c r="AX263" s="13" t="s">
        <v>80</v>
      </c>
      <c r="AY263" s="193" t="s">
        <v>126</v>
      </c>
    </row>
    <row r="264" s="13" customFormat="1">
      <c r="A264" s="13"/>
      <c r="B264" s="191"/>
      <c r="C264" s="13"/>
      <c r="D264" s="192" t="s">
        <v>135</v>
      </c>
      <c r="E264" s="13"/>
      <c r="F264" s="194" t="s">
        <v>391</v>
      </c>
      <c r="G264" s="13"/>
      <c r="H264" s="195">
        <v>52.530000000000001</v>
      </c>
      <c r="I264" s="196"/>
      <c r="J264" s="13"/>
      <c r="K264" s="13"/>
      <c r="L264" s="191"/>
      <c r="M264" s="197"/>
      <c r="N264" s="198"/>
      <c r="O264" s="198"/>
      <c r="P264" s="198"/>
      <c r="Q264" s="198"/>
      <c r="R264" s="198"/>
      <c r="S264" s="198"/>
      <c r="T264" s="19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3" t="s">
        <v>135</v>
      </c>
      <c r="AU264" s="193" t="s">
        <v>82</v>
      </c>
      <c r="AV264" s="13" t="s">
        <v>82</v>
      </c>
      <c r="AW264" s="13" t="s">
        <v>3</v>
      </c>
      <c r="AX264" s="13" t="s">
        <v>80</v>
      </c>
      <c r="AY264" s="193" t="s">
        <v>126</v>
      </c>
    </row>
    <row r="265" s="2" customFormat="1" ht="24.15" customHeight="1">
      <c r="A265" s="36"/>
      <c r="B265" s="177"/>
      <c r="C265" s="178" t="s">
        <v>392</v>
      </c>
      <c r="D265" s="178" t="s">
        <v>128</v>
      </c>
      <c r="E265" s="179" t="s">
        <v>393</v>
      </c>
      <c r="F265" s="180" t="s">
        <v>394</v>
      </c>
      <c r="G265" s="181" t="s">
        <v>147</v>
      </c>
      <c r="H265" s="182">
        <v>30</v>
      </c>
      <c r="I265" s="183"/>
      <c r="J265" s="184">
        <f>ROUND(I265*H265,2)</f>
        <v>0</v>
      </c>
      <c r="K265" s="180" t="s">
        <v>132</v>
      </c>
      <c r="L265" s="37"/>
      <c r="M265" s="185" t="s">
        <v>1</v>
      </c>
      <c r="N265" s="186" t="s">
        <v>38</v>
      </c>
      <c r="O265" s="75"/>
      <c r="P265" s="187">
        <f>O265*H265</f>
        <v>0</v>
      </c>
      <c r="Q265" s="187">
        <v>3.4E-05</v>
      </c>
      <c r="R265" s="187">
        <f>Q265*H265</f>
        <v>0.0010200000000000001</v>
      </c>
      <c r="S265" s="187">
        <v>0</v>
      </c>
      <c r="T265" s="188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9" t="s">
        <v>133</v>
      </c>
      <c r="AT265" s="189" t="s">
        <v>128</v>
      </c>
      <c r="AU265" s="189" t="s">
        <v>82</v>
      </c>
      <c r="AY265" s="17" t="s">
        <v>126</v>
      </c>
      <c r="BE265" s="190">
        <f>IF(N265="základní",J265,0)</f>
        <v>0</v>
      </c>
      <c r="BF265" s="190">
        <f>IF(N265="snížená",J265,0)</f>
        <v>0</v>
      </c>
      <c r="BG265" s="190">
        <f>IF(N265="zákl. přenesená",J265,0)</f>
        <v>0</v>
      </c>
      <c r="BH265" s="190">
        <f>IF(N265="sníž. přenesená",J265,0)</f>
        <v>0</v>
      </c>
      <c r="BI265" s="190">
        <f>IF(N265="nulová",J265,0)</f>
        <v>0</v>
      </c>
      <c r="BJ265" s="17" t="s">
        <v>80</v>
      </c>
      <c r="BK265" s="190">
        <f>ROUND(I265*H265,2)</f>
        <v>0</v>
      </c>
      <c r="BL265" s="17" t="s">
        <v>133</v>
      </c>
      <c r="BM265" s="189" t="s">
        <v>395</v>
      </c>
    </row>
    <row r="266" s="13" customFormat="1">
      <c r="A266" s="13"/>
      <c r="B266" s="191"/>
      <c r="C266" s="13"/>
      <c r="D266" s="192" t="s">
        <v>135</v>
      </c>
      <c r="E266" s="193" t="s">
        <v>1</v>
      </c>
      <c r="F266" s="194" t="s">
        <v>396</v>
      </c>
      <c r="G266" s="13"/>
      <c r="H266" s="195">
        <v>30</v>
      </c>
      <c r="I266" s="196"/>
      <c r="J266" s="13"/>
      <c r="K266" s="13"/>
      <c r="L266" s="191"/>
      <c r="M266" s="197"/>
      <c r="N266" s="198"/>
      <c r="O266" s="198"/>
      <c r="P266" s="198"/>
      <c r="Q266" s="198"/>
      <c r="R266" s="198"/>
      <c r="S266" s="198"/>
      <c r="T266" s="19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3" t="s">
        <v>135</v>
      </c>
      <c r="AU266" s="193" t="s">
        <v>82</v>
      </c>
      <c r="AV266" s="13" t="s">
        <v>82</v>
      </c>
      <c r="AW266" s="13" t="s">
        <v>30</v>
      </c>
      <c r="AX266" s="13" t="s">
        <v>80</v>
      </c>
      <c r="AY266" s="193" t="s">
        <v>126</v>
      </c>
    </row>
    <row r="267" s="2" customFormat="1" ht="24.15" customHeight="1">
      <c r="A267" s="36"/>
      <c r="B267" s="177"/>
      <c r="C267" s="208" t="s">
        <v>397</v>
      </c>
      <c r="D267" s="208" t="s">
        <v>254</v>
      </c>
      <c r="E267" s="209" t="s">
        <v>398</v>
      </c>
      <c r="F267" s="210" t="s">
        <v>399</v>
      </c>
      <c r="G267" s="211" t="s">
        <v>147</v>
      </c>
      <c r="H267" s="212">
        <v>30.899999999999999</v>
      </c>
      <c r="I267" s="213"/>
      <c r="J267" s="214">
        <f>ROUND(I267*H267,2)</f>
        <v>0</v>
      </c>
      <c r="K267" s="210" t="s">
        <v>132</v>
      </c>
      <c r="L267" s="215"/>
      <c r="M267" s="216" t="s">
        <v>1</v>
      </c>
      <c r="N267" s="217" t="s">
        <v>38</v>
      </c>
      <c r="O267" s="75"/>
      <c r="P267" s="187">
        <f>O267*H267</f>
        <v>0</v>
      </c>
      <c r="Q267" s="187">
        <v>0.024799999999999999</v>
      </c>
      <c r="R267" s="187">
        <f>Q267*H267</f>
        <v>0.76631999999999989</v>
      </c>
      <c r="S267" s="187">
        <v>0</v>
      </c>
      <c r="T267" s="188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9" t="s">
        <v>176</v>
      </c>
      <c r="AT267" s="189" t="s">
        <v>254</v>
      </c>
      <c r="AU267" s="189" t="s">
        <v>82</v>
      </c>
      <c r="AY267" s="17" t="s">
        <v>126</v>
      </c>
      <c r="BE267" s="190">
        <f>IF(N267="základní",J267,0)</f>
        <v>0</v>
      </c>
      <c r="BF267" s="190">
        <f>IF(N267="snížená",J267,0)</f>
        <v>0</v>
      </c>
      <c r="BG267" s="190">
        <f>IF(N267="zákl. přenesená",J267,0)</f>
        <v>0</v>
      </c>
      <c r="BH267" s="190">
        <f>IF(N267="sníž. přenesená",J267,0)</f>
        <v>0</v>
      </c>
      <c r="BI267" s="190">
        <f>IF(N267="nulová",J267,0)</f>
        <v>0</v>
      </c>
      <c r="BJ267" s="17" t="s">
        <v>80</v>
      </c>
      <c r="BK267" s="190">
        <f>ROUND(I267*H267,2)</f>
        <v>0</v>
      </c>
      <c r="BL267" s="17" t="s">
        <v>133</v>
      </c>
      <c r="BM267" s="189" t="s">
        <v>400</v>
      </c>
    </row>
    <row r="268" s="13" customFormat="1">
      <c r="A268" s="13"/>
      <c r="B268" s="191"/>
      <c r="C268" s="13"/>
      <c r="D268" s="192" t="s">
        <v>135</v>
      </c>
      <c r="E268" s="193" t="s">
        <v>1</v>
      </c>
      <c r="F268" s="194" t="s">
        <v>290</v>
      </c>
      <c r="G268" s="13"/>
      <c r="H268" s="195">
        <v>30</v>
      </c>
      <c r="I268" s="196"/>
      <c r="J268" s="13"/>
      <c r="K268" s="13"/>
      <c r="L268" s="191"/>
      <c r="M268" s="197"/>
      <c r="N268" s="198"/>
      <c r="O268" s="198"/>
      <c r="P268" s="198"/>
      <c r="Q268" s="198"/>
      <c r="R268" s="198"/>
      <c r="S268" s="198"/>
      <c r="T268" s="19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3" t="s">
        <v>135</v>
      </c>
      <c r="AU268" s="193" t="s">
        <v>82</v>
      </c>
      <c r="AV268" s="13" t="s">
        <v>82</v>
      </c>
      <c r="AW268" s="13" t="s">
        <v>30</v>
      </c>
      <c r="AX268" s="13" t="s">
        <v>80</v>
      </c>
      <c r="AY268" s="193" t="s">
        <v>126</v>
      </c>
    </row>
    <row r="269" s="13" customFormat="1">
      <c r="A269" s="13"/>
      <c r="B269" s="191"/>
      <c r="C269" s="13"/>
      <c r="D269" s="192" t="s">
        <v>135</v>
      </c>
      <c r="E269" s="13"/>
      <c r="F269" s="194" t="s">
        <v>401</v>
      </c>
      <c r="G269" s="13"/>
      <c r="H269" s="195">
        <v>30.899999999999999</v>
      </c>
      <c r="I269" s="196"/>
      <c r="J269" s="13"/>
      <c r="K269" s="13"/>
      <c r="L269" s="191"/>
      <c r="M269" s="197"/>
      <c r="N269" s="198"/>
      <c r="O269" s="198"/>
      <c r="P269" s="198"/>
      <c r="Q269" s="198"/>
      <c r="R269" s="198"/>
      <c r="S269" s="198"/>
      <c r="T269" s="19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3" t="s">
        <v>135</v>
      </c>
      <c r="AU269" s="193" t="s">
        <v>82</v>
      </c>
      <c r="AV269" s="13" t="s">
        <v>82</v>
      </c>
      <c r="AW269" s="13" t="s">
        <v>3</v>
      </c>
      <c r="AX269" s="13" t="s">
        <v>80</v>
      </c>
      <c r="AY269" s="193" t="s">
        <v>126</v>
      </c>
    </row>
    <row r="270" s="2" customFormat="1" ht="33" customHeight="1">
      <c r="A270" s="36"/>
      <c r="B270" s="177"/>
      <c r="C270" s="178" t="s">
        <v>386</v>
      </c>
      <c r="D270" s="178" t="s">
        <v>128</v>
      </c>
      <c r="E270" s="179" t="s">
        <v>402</v>
      </c>
      <c r="F270" s="180" t="s">
        <v>403</v>
      </c>
      <c r="G270" s="181" t="s">
        <v>311</v>
      </c>
      <c r="H270" s="182">
        <v>19</v>
      </c>
      <c r="I270" s="183"/>
      <c r="J270" s="184">
        <f>ROUND(I270*H270,2)</f>
        <v>0</v>
      </c>
      <c r="K270" s="180" t="s">
        <v>132</v>
      </c>
      <c r="L270" s="37"/>
      <c r="M270" s="185" t="s">
        <v>1</v>
      </c>
      <c r="N270" s="186" t="s">
        <v>38</v>
      </c>
      <c r="O270" s="75"/>
      <c r="P270" s="187">
        <f>O270*H270</f>
        <v>0</v>
      </c>
      <c r="Q270" s="187">
        <v>1.2500000000000001E-06</v>
      </c>
      <c r="R270" s="187">
        <f>Q270*H270</f>
        <v>2.3750000000000001E-05</v>
      </c>
      <c r="S270" s="187">
        <v>0</v>
      </c>
      <c r="T270" s="188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9" t="s">
        <v>133</v>
      </c>
      <c r="AT270" s="189" t="s">
        <v>128</v>
      </c>
      <c r="AU270" s="189" t="s">
        <v>82</v>
      </c>
      <c r="AY270" s="17" t="s">
        <v>126</v>
      </c>
      <c r="BE270" s="190">
        <f>IF(N270="základní",J270,0)</f>
        <v>0</v>
      </c>
      <c r="BF270" s="190">
        <f>IF(N270="snížená",J270,0)</f>
        <v>0</v>
      </c>
      <c r="BG270" s="190">
        <f>IF(N270="zákl. přenesená",J270,0)</f>
        <v>0</v>
      </c>
      <c r="BH270" s="190">
        <f>IF(N270="sníž. přenesená",J270,0)</f>
        <v>0</v>
      </c>
      <c r="BI270" s="190">
        <f>IF(N270="nulová",J270,0)</f>
        <v>0</v>
      </c>
      <c r="BJ270" s="17" t="s">
        <v>80</v>
      </c>
      <c r="BK270" s="190">
        <f>ROUND(I270*H270,2)</f>
        <v>0</v>
      </c>
      <c r="BL270" s="17" t="s">
        <v>133</v>
      </c>
      <c r="BM270" s="189" t="s">
        <v>404</v>
      </c>
    </row>
    <row r="271" s="13" customFormat="1">
      <c r="A271" s="13"/>
      <c r="B271" s="191"/>
      <c r="C271" s="13"/>
      <c r="D271" s="192" t="s">
        <v>135</v>
      </c>
      <c r="E271" s="193" t="s">
        <v>1</v>
      </c>
      <c r="F271" s="194" t="s">
        <v>229</v>
      </c>
      <c r="G271" s="13"/>
      <c r="H271" s="195">
        <v>19</v>
      </c>
      <c r="I271" s="196"/>
      <c r="J271" s="13"/>
      <c r="K271" s="13"/>
      <c r="L271" s="191"/>
      <c r="M271" s="197"/>
      <c r="N271" s="198"/>
      <c r="O271" s="198"/>
      <c r="P271" s="198"/>
      <c r="Q271" s="198"/>
      <c r="R271" s="198"/>
      <c r="S271" s="198"/>
      <c r="T271" s="19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3" t="s">
        <v>135</v>
      </c>
      <c r="AU271" s="193" t="s">
        <v>82</v>
      </c>
      <c r="AV271" s="13" t="s">
        <v>82</v>
      </c>
      <c r="AW271" s="13" t="s">
        <v>30</v>
      </c>
      <c r="AX271" s="13" t="s">
        <v>80</v>
      </c>
      <c r="AY271" s="193" t="s">
        <v>126</v>
      </c>
    </row>
    <row r="272" s="2" customFormat="1" ht="16.5" customHeight="1">
      <c r="A272" s="36"/>
      <c r="B272" s="177"/>
      <c r="C272" s="208" t="s">
        <v>405</v>
      </c>
      <c r="D272" s="208" t="s">
        <v>254</v>
      </c>
      <c r="E272" s="209" t="s">
        <v>406</v>
      </c>
      <c r="F272" s="210" t="s">
        <v>407</v>
      </c>
      <c r="G272" s="211" t="s">
        <v>311</v>
      </c>
      <c r="H272" s="212">
        <v>19</v>
      </c>
      <c r="I272" s="213"/>
      <c r="J272" s="214">
        <f>ROUND(I272*H272,2)</f>
        <v>0</v>
      </c>
      <c r="K272" s="210" t="s">
        <v>132</v>
      </c>
      <c r="L272" s="215"/>
      <c r="M272" s="216" t="s">
        <v>1</v>
      </c>
      <c r="N272" s="217" t="s">
        <v>38</v>
      </c>
      <c r="O272" s="75"/>
      <c r="P272" s="187">
        <f>O272*H272</f>
        <v>0</v>
      </c>
      <c r="Q272" s="187">
        <v>0.00080000000000000004</v>
      </c>
      <c r="R272" s="187">
        <f>Q272*H272</f>
        <v>0.0152</v>
      </c>
      <c r="S272" s="187">
        <v>0</v>
      </c>
      <c r="T272" s="188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89" t="s">
        <v>176</v>
      </c>
      <c r="AT272" s="189" t="s">
        <v>254</v>
      </c>
      <c r="AU272" s="189" t="s">
        <v>82</v>
      </c>
      <c r="AY272" s="17" t="s">
        <v>126</v>
      </c>
      <c r="BE272" s="190">
        <f>IF(N272="základní",J272,0)</f>
        <v>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17" t="s">
        <v>80</v>
      </c>
      <c r="BK272" s="190">
        <f>ROUND(I272*H272,2)</f>
        <v>0</v>
      </c>
      <c r="BL272" s="17" t="s">
        <v>133</v>
      </c>
      <c r="BM272" s="189" t="s">
        <v>408</v>
      </c>
    </row>
    <row r="273" s="13" customFormat="1">
      <c r="A273" s="13"/>
      <c r="B273" s="191"/>
      <c r="C273" s="13"/>
      <c r="D273" s="192" t="s">
        <v>135</v>
      </c>
      <c r="E273" s="193" t="s">
        <v>1</v>
      </c>
      <c r="F273" s="194" t="s">
        <v>229</v>
      </c>
      <c r="G273" s="13"/>
      <c r="H273" s="195">
        <v>19</v>
      </c>
      <c r="I273" s="196"/>
      <c r="J273" s="13"/>
      <c r="K273" s="13"/>
      <c r="L273" s="191"/>
      <c r="M273" s="197"/>
      <c r="N273" s="198"/>
      <c r="O273" s="198"/>
      <c r="P273" s="198"/>
      <c r="Q273" s="198"/>
      <c r="R273" s="198"/>
      <c r="S273" s="198"/>
      <c r="T273" s="19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3" t="s">
        <v>135</v>
      </c>
      <c r="AU273" s="193" t="s">
        <v>82</v>
      </c>
      <c r="AV273" s="13" t="s">
        <v>82</v>
      </c>
      <c r="AW273" s="13" t="s">
        <v>30</v>
      </c>
      <c r="AX273" s="13" t="s">
        <v>80</v>
      </c>
      <c r="AY273" s="193" t="s">
        <v>126</v>
      </c>
    </row>
    <row r="274" s="2" customFormat="1" ht="33" customHeight="1">
      <c r="A274" s="36"/>
      <c r="B274" s="177"/>
      <c r="C274" s="178" t="s">
        <v>409</v>
      </c>
      <c r="D274" s="178" t="s">
        <v>128</v>
      </c>
      <c r="E274" s="179" t="s">
        <v>410</v>
      </c>
      <c r="F274" s="180" t="s">
        <v>411</v>
      </c>
      <c r="G274" s="181" t="s">
        <v>311</v>
      </c>
      <c r="H274" s="182">
        <v>2</v>
      </c>
      <c r="I274" s="183"/>
      <c r="J274" s="184">
        <f>ROUND(I274*H274,2)</f>
        <v>0</v>
      </c>
      <c r="K274" s="180" t="s">
        <v>132</v>
      </c>
      <c r="L274" s="37"/>
      <c r="M274" s="185" t="s">
        <v>1</v>
      </c>
      <c r="N274" s="186" t="s">
        <v>38</v>
      </c>
      <c r="O274" s="75"/>
      <c r="P274" s="187">
        <f>O274*H274</f>
        <v>0</v>
      </c>
      <c r="Q274" s="187">
        <v>1.2500000000000001E-06</v>
      </c>
      <c r="R274" s="187">
        <f>Q274*H274</f>
        <v>2.5000000000000002E-06</v>
      </c>
      <c r="S274" s="187">
        <v>0</v>
      </c>
      <c r="T274" s="188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9" t="s">
        <v>133</v>
      </c>
      <c r="AT274" s="189" t="s">
        <v>128</v>
      </c>
      <c r="AU274" s="189" t="s">
        <v>82</v>
      </c>
      <c r="AY274" s="17" t="s">
        <v>126</v>
      </c>
      <c r="BE274" s="190">
        <f>IF(N274="základní",J274,0)</f>
        <v>0</v>
      </c>
      <c r="BF274" s="190">
        <f>IF(N274="snížená",J274,0)</f>
        <v>0</v>
      </c>
      <c r="BG274" s="190">
        <f>IF(N274="zákl. přenesená",J274,0)</f>
        <v>0</v>
      </c>
      <c r="BH274" s="190">
        <f>IF(N274="sníž. přenesená",J274,0)</f>
        <v>0</v>
      </c>
      <c r="BI274" s="190">
        <f>IF(N274="nulová",J274,0)</f>
        <v>0</v>
      </c>
      <c r="BJ274" s="17" t="s">
        <v>80</v>
      </c>
      <c r="BK274" s="190">
        <f>ROUND(I274*H274,2)</f>
        <v>0</v>
      </c>
      <c r="BL274" s="17" t="s">
        <v>133</v>
      </c>
      <c r="BM274" s="189" t="s">
        <v>412</v>
      </c>
    </row>
    <row r="275" s="13" customFormat="1">
      <c r="A275" s="13"/>
      <c r="B275" s="191"/>
      <c r="C275" s="13"/>
      <c r="D275" s="192" t="s">
        <v>135</v>
      </c>
      <c r="E275" s="193" t="s">
        <v>1</v>
      </c>
      <c r="F275" s="194" t="s">
        <v>82</v>
      </c>
      <c r="G275" s="13"/>
      <c r="H275" s="195">
        <v>2</v>
      </c>
      <c r="I275" s="196"/>
      <c r="J275" s="13"/>
      <c r="K275" s="13"/>
      <c r="L275" s="191"/>
      <c r="M275" s="197"/>
      <c r="N275" s="198"/>
      <c r="O275" s="198"/>
      <c r="P275" s="198"/>
      <c r="Q275" s="198"/>
      <c r="R275" s="198"/>
      <c r="S275" s="198"/>
      <c r="T275" s="19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3" t="s">
        <v>135</v>
      </c>
      <c r="AU275" s="193" t="s">
        <v>82</v>
      </c>
      <c r="AV275" s="13" t="s">
        <v>82</v>
      </c>
      <c r="AW275" s="13" t="s">
        <v>30</v>
      </c>
      <c r="AX275" s="13" t="s">
        <v>80</v>
      </c>
      <c r="AY275" s="193" t="s">
        <v>126</v>
      </c>
    </row>
    <row r="276" s="2" customFormat="1" ht="24.15" customHeight="1">
      <c r="A276" s="36"/>
      <c r="B276" s="177"/>
      <c r="C276" s="208" t="s">
        <v>413</v>
      </c>
      <c r="D276" s="208" t="s">
        <v>254</v>
      </c>
      <c r="E276" s="209" t="s">
        <v>414</v>
      </c>
      <c r="F276" s="210" t="s">
        <v>415</v>
      </c>
      <c r="G276" s="211" t="s">
        <v>311</v>
      </c>
      <c r="H276" s="212">
        <v>2</v>
      </c>
      <c r="I276" s="213"/>
      <c r="J276" s="214">
        <f>ROUND(I276*H276,2)</f>
        <v>0</v>
      </c>
      <c r="K276" s="210" t="s">
        <v>132</v>
      </c>
      <c r="L276" s="215"/>
      <c r="M276" s="216" t="s">
        <v>1</v>
      </c>
      <c r="N276" s="217" t="s">
        <v>38</v>
      </c>
      <c r="O276" s="75"/>
      <c r="P276" s="187">
        <f>O276*H276</f>
        <v>0</v>
      </c>
      <c r="Q276" s="187">
        <v>0.0015</v>
      </c>
      <c r="R276" s="187">
        <f>Q276*H276</f>
        <v>0.0030000000000000001</v>
      </c>
      <c r="S276" s="187">
        <v>0</v>
      </c>
      <c r="T276" s="188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89" t="s">
        <v>176</v>
      </c>
      <c r="AT276" s="189" t="s">
        <v>254</v>
      </c>
      <c r="AU276" s="189" t="s">
        <v>82</v>
      </c>
      <c r="AY276" s="17" t="s">
        <v>126</v>
      </c>
      <c r="BE276" s="190">
        <f>IF(N276="základní",J276,0)</f>
        <v>0</v>
      </c>
      <c r="BF276" s="190">
        <f>IF(N276="snížená",J276,0)</f>
        <v>0</v>
      </c>
      <c r="BG276" s="190">
        <f>IF(N276="zákl. přenesená",J276,0)</f>
        <v>0</v>
      </c>
      <c r="BH276" s="190">
        <f>IF(N276="sníž. přenesená",J276,0)</f>
        <v>0</v>
      </c>
      <c r="BI276" s="190">
        <f>IF(N276="nulová",J276,0)</f>
        <v>0</v>
      </c>
      <c r="BJ276" s="17" t="s">
        <v>80</v>
      </c>
      <c r="BK276" s="190">
        <f>ROUND(I276*H276,2)</f>
        <v>0</v>
      </c>
      <c r="BL276" s="17" t="s">
        <v>133</v>
      </c>
      <c r="BM276" s="189" t="s">
        <v>416</v>
      </c>
    </row>
    <row r="277" s="13" customFormat="1">
      <c r="A277" s="13"/>
      <c r="B277" s="191"/>
      <c r="C277" s="13"/>
      <c r="D277" s="192" t="s">
        <v>135</v>
      </c>
      <c r="E277" s="193" t="s">
        <v>1</v>
      </c>
      <c r="F277" s="194" t="s">
        <v>82</v>
      </c>
      <c r="G277" s="13"/>
      <c r="H277" s="195">
        <v>2</v>
      </c>
      <c r="I277" s="196"/>
      <c r="J277" s="13"/>
      <c r="K277" s="13"/>
      <c r="L277" s="191"/>
      <c r="M277" s="197"/>
      <c r="N277" s="198"/>
      <c r="O277" s="198"/>
      <c r="P277" s="198"/>
      <c r="Q277" s="198"/>
      <c r="R277" s="198"/>
      <c r="S277" s="198"/>
      <c r="T277" s="19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3" t="s">
        <v>135</v>
      </c>
      <c r="AU277" s="193" t="s">
        <v>82</v>
      </c>
      <c r="AV277" s="13" t="s">
        <v>82</v>
      </c>
      <c r="AW277" s="13" t="s">
        <v>30</v>
      </c>
      <c r="AX277" s="13" t="s">
        <v>80</v>
      </c>
      <c r="AY277" s="193" t="s">
        <v>126</v>
      </c>
    </row>
    <row r="278" s="2" customFormat="1" ht="33" customHeight="1">
      <c r="A278" s="36"/>
      <c r="B278" s="177"/>
      <c r="C278" s="178" t="s">
        <v>417</v>
      </c>
      <c r="D278" s="178" t="s">
        <v>128</v>
      </c>
      <c r="E278" s="179" t="s">
        <v>418</v>
      </c>
      <c r="F278" s="180" t="s">
        <v>419</v>
      </c>
      <c r="G278" s="181" t="s">
        <v>311</v>
      </c>
      <c r="H278" s="182">
        <v>2</v>
      </c>
      <c r="I278" s="183"/>
      <c r="J278" s="184">
        <f>ROUND(I278*H278,2)</f>
        <v>0</v>
      </c>
      <c r="K278" s="180" t="s">
        <v>132</v>
      </c>
      <c r="L278" s="37"/>
      <c r="M278" s="185" t="s">
        <v>1</v>
      </c>
      <c r="N278" s="186" t="s">
        <v>38</v>
      </c>
      <c r="O278" s="75"/>
      <c r="P278" s="187">
        <f>O278*H278</f>
        <v>0</v>
      </c>
      <c r="Q278" s="187">
        <v>1.9E-06</v>
      </c>
      <c r="R278" s="187">
        <f>Q278*H278</f>
        <v>3.8E-06</v>
      </c>
      <c r="S278" s="187">
        <v>0</v>
      </c>
      <c r="T278" s="188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89" t="s">
        <v>133</v>
      </c>
      <c r="AT278" s="189" t="s">
        <v>128</v>
      </c>
      <c r="AU278" s="189" t="s">
        <v>82</v>
      </c>
      <c r="AY278" s="17" t="s">
        <v>126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7" t="s">
        <v>80</v>
      </c>
      <c r="BK278" s="190">
        <f>ROUND(I278*H278,2)</f>
        <v>0</v>
      </c>
      <c r="BL278" s="17" t="s">
        <v>133</v>
      </c>
      <c r="BM278" s="189" t="s">
        <v>420</v>
      </c>
    </row>
    <row r="279" s="13" customFormat="1">
      <c r="A279" s="13"/>
      <c r="B279" s="191"/>
      <c r="C279" s="13"/>
      <c r="D279" s="192" t="s">
        <v>135</v>
      </c>
      <c r="E279" s="193" t="s">
        <v>1</v>
      </c>
      <c r="F279" s="194" t="s">
        <v>82</v>
      </c>
      <c r="G279" s="13"/>
      <c r="H279" s="195">
        <v>2</v>
      </c>
      <c r="I279" s="196"/>
      <c r="J279" s="13"/>
      <c r="K279" s="13"/>
      <c r="L279" s="191"/>
      <c r="M279" s="197"/>
      <c r="N279" s="198"/>
      <c r="O279" s="198"/>
      <c r="P279" s="198"/>
      <c r="Q279" s="198"/>
      <c r="R279" s="198"/>
      <c r="S279" s="198"/>
      <c r="T279" s="19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3" t="s">
        <v>135</v>
      </c>
      <c r="AU279" s="193" t="s">
        <v>82</v>
      </c>
      <c r="AV279" s="13" t="s">
        <v>82</v>
      </c>
      <c r="AW279" s="13" t="s">
        <v>30</v>
      </c>
      <c r="AX279" s="13" t="s">
        <v>80</v>
      </c>
      <c r="AY279" s="193" t="s">
        <v>126</v>
      </c>
    </row>
    <row r="280" s="2" customFormat="1" ht="16.5" customHeight="1">
      <c r="A280" s="36"/>
      <c r="B280" s="177"/>
      <c r="C280" s="208" t="s">
        <v>421</v>
      </c>
      <c r="D280" s="208" t="s">
        <v>254</v>
      </c>
      <c r="E280" s="209" t="s">
        <v>422</v>
      </c>
      <c r="F280" s="210" t="s">
        <v>423</v>
      </c>
      <c r="G280" s="211" t="s">
        <v>311</v>
      </c>
      <c r="H280" s="212">
        <v>2</v>
      </c>
      <c r="I280" s="213"/>
      <c r="J280" s="214">
        <f>ROUND(I280*H280,2)</f>
        <v>0</v>
      </c>
      <c r="K280" s="210" t="s">
        <v>132</v>
      </c>
      <c r="L280" s="215"/>
      <c r="M280" s="216" t="s">
        <v>1</v>
      </c>
      <c r="N280" s="217" t="s">
        <v>38</v>
      </c>
      <c r="O280" s="75"/>
      <c r="P280" s="187">
        <f>O280*H280</f>
        <v>0</v>
      </c>
      <c r="Q280" s="187">
        <v>0.0015</v>
      </c>
      <c r="R280" s="187">
        <f>Q280*H280</f>
        <v>0.0030000000000000001</v>
      </c>
      <c r="S280" s="187">
        <v>0</v>
      </c>
      <c r="T280" s="188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89" t="s">
        <v>176</v>
      </c>
      <c r="AT280" s="189" t="s">
        <v>254</v>
      </c>
      <c r="AU280" s="189" t="s">
        <v>82</v>
      </c>
      <c r="AY280" s="17" t="s">
        <v>126</v>
      </c>
      <c r="BE280" s="190">
        <f>IF(N280="základní",J280,0)</f>
        <v>0</v>
      </c>
      <c r="BF280" s="190">
        <f>IF(N280="snížená",J280,0)</f>
        <v>0</v>
      </c>
      <c r="BG280" s="190">
        <f>IF(N280="zákl. přenesená",J280,0)</f>
        <v>0</v>
      </c>
      <c r="BH280" s="190">
        <f>IF(N280="sníž. přenesená",J280,0)</f>
        <v>0</v>
      </c>
      <c r="BI280" s="190">
        <f>IF(N280="nulová",J280,0)</f>
        <v>0</v>
      </c>
      <c r="BJ280" s="17" t="s">
        <v>80</v>
      </c>
      <c r="BK280" s="190">
        <f>ROUND(I280*H280,2)</f>
        <v>0</v>
      </c>
      <c r="BL280" s="17" t="s">
        <v>133</v>
      </c>
      <c r="BM280" s="189" t="s">
        <v>424</v>
      </c>
    </row>
    <row r="281" s="13" customFormat="1">
      <c r="A281" s="13"/>
      <c r="B281" s="191"/>
      <c r="C281" s="13"/>
      <c r="D281" s="192" t="s">
        <v>135</v>
      </c>
      <c r="E281" s="193" t="s">
        <v>1</v>
      </c>
      <c r="F281" s="194" t="s">
        <v>82</v>
      </c>
      <c r="G281" s="13"/>
      <c r="H281" s="195">
        <v>2</v>
      </c>
      <c r="I281" s="196"/>
      <c r="J281" s="13"/>
      <c r="K281" s="13"/>
      <c r="L281" s="191"/>
      <c r="M281" s="197"/>
      <c r="N281" s="198"/>
      <c r="O281" s="198"/>
      <c r="P281" s="198"/>
      <c r="Q281" s="198"/>
      <c r="R281" s="198"/>
      <c r="S281" s="198"/>
      <c r="T281" s="19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3" t="s">
        <v>135</v>
      </c>
      <c r="AU281" s="193" t="s">
        <v>82</v>
      </c>
      <c r="AV281" s="13" t="s">
        <v>82</v>
      </c>
      <c r="AW281" s="13" t="s">
        <v>30</v>
      </c>
      <c r="AX281" s="13" t="s">
        <v>80</v>
      </c>
      <c r="AY281" s="193" t="s">
        <v>126</v>
      </c>
    </row>
    <row r="282" s="2" customFormat="1" ht="33" customHeight="1">
      <c r="A282" s="36"/>
      <c r="B282" s="177"/>
      <c r="C282" s="178" t="s">
        <v>425</v>
      </c>
      <c r="D282" s="178" t="s">
        <v>128</v>
      </c>
      <c r="E282" s="179" t="s">
        <v>426</v>
      </c>
      <c r="F282" s="180" t="s">
        <v>427</v>
      </c>
      <c r="G282" s="181" t="s">
        <v>311</v>
      </c>
      <c r="H282" s="182">
        <v>1</v>
      </c>
      <c r="I282" s="183"/>
      <c r="J282" s="184">
        <f>ROUND(I282*H282,2)</f>
        <v>0</v>
      </c>
      <c r="K282" s="180" t="s">
        <v>132</v>
      </c>
      <c r="L282" s="37"/>
      <c r="M282" s="185" t="s">
        <v>1</v>
      </c>
      <c r="N282" s="186" t="s">
        <v>38</v>
      </c>
      <c r="O282" s="75"/>
      <c r="P282" s="187">
        <f>O282*H282</f>
        <v>0</v>
      </c>
      <c r="Q282" s="187">
        <v>1.9E-06</v>
      </c>
      <c r="R282" s="187">
        <f>Q282*H282</f>
        <v>1.9E-06</v>
      </c>
      <c r="S282" s="187">
        <v>0</v>
      </c>
      <c r="T282" s="188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89" t="s">
        <v>133</v>
      </c>
      <c r="AT282" s="189" t="s">
        <v>128</v>
      </c>
      <c r="AU282" s="189" t="s">
        <v>82</v>
      </c>
      <c r="AY282" s="17" t="s">
        <v>126</v>
      </c>
      <c r="BE282" s="190">
        <f>IF(N282="základní",J282,0)</f>
        <v>0</v>
      </c>
      <c r="BF282" s="190">
        <f>IF(N282="snížená",J282,0)</f>
        <v>0</v>
      </c>
      <c r="BG282" s="190">
        <f>IF(N282="zákl. přenesená",J282,0)</f>
        <v>0</v>
      </c>
      <c r="BH282" s="190">
        <f>IF(N282="sníž. přenesená",J282,0)</f>
        <v>0</v>
      </c>
      <c r="BI282" s="190">
        <f>IF(N282="nulová",J282,0)</f>
        <v>0</v>
      </c>
      <c r="BJ282" s="17" t="s">
        <v>80</v>
      </c>
      <c r="BK282" s="190">
        <f>ROUND(I282*H282,2)</f>
        <v>0</v>
      </c>
      <c r="BL282" s="17" t="s">
        <v>133</v>
      </c>
      <c r="BM282" s="189" t="s">
        <v>428</v>
      </c>
    </row>
    <row r="283" s="13" customFormat="1">
      <c r="A283" s="13"/>
      <c r="B283" s="191"/>
      <c r="C283" s="13"/>
      <c r="D283" s="192" t="s">
        <v>135</v>
      </c>
      <c r="E283" s="193" t="s">
        <v>1</v>
      </c>
      <c r="F283" s="194" t="s">
        <v>80</v>
      </c>
      <c r="G283" s="13"/>
      <c r="H283" s="195">
        <v>1</v>
      </c>
      <c r="I283" s="196"/>
      <c r="J283" s="13"/>
      <c r="K283" s="13"/>
      <c r="L283" s="191"/>
      <c r="M283" s="197"/>
      <c r="N283" s="198"/>
      <c r="O283" s="198"/>
      <c r="P283" s="198"/>
      <c r="Q283" s="198"/>
      <c r="R283" s="198"/>
      <c r="S283" s="198"/>
      <c r="T283" s="19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3" t="s">
        <v>135</v>
      </c>
      <c r="AU283" s="193" t="s">
        <v>82</v>
      </c>
      <c r="AV283" s="13" t="s">
        <v>82</v>
      </c>
      <c r="AW283" s="13" t="s">
        <v>30</v>
      </c>
      <c r="AX283" s="13" t="s">
        <v>80</v>
      </c>
      <c r="AY283" s="193" t="s">
        <v>126</v>
      </c>
    </row>
    <row r="284" s="2" customFormat="1" ht="24.15" customHeight="1">
      <c r="A284" s="36"/>
      <c r="B284" s="177"/>
      <c r="C284" s="208" t="s">
        <v>429</v>
      </c>
      <c r="D284" s="208" t="s">
        <v>254</v>
      </c>
      <c r="E284" s="209" t="s">
        <v>430</v>
      </c>
      <c r="F284" s="210" t="s">
        <v>431</v>
      </c>
      <c r="G284" s="211" t="s">
        <v>311</v>
      </c>
      <c r="H284" s="212">
        <v>1</v>
      </c>
      <c r="I284" s="213"/>
      <c r="J284" s="214">
        <f>ROUND(I284*H284,2)</f>
        <v>0</v>
      </c>
      <c r="K284" s="210" t="s">
        <v>132</v>
      </c>
      <c r="L284" s="215"/>
      <c r="M284" s="216" t="s">
        <v>1</v>
      </c>
      <c r="N284" s="217" t="s">
        <v>38</v>
      </c>
      <c r="O284" s="75"/>
      <c r="P284" s="187">
        <f>O284*H284</f>
        <v>0</v>
      </c>
      <c r="Q284" s="187">
        <v>0.0023</v>
      </c>
      <c r="R284" s="187">
        <f>Q284*H284</f>
        <v>0.0023</v>
      </c>
      <c r="S284" s="187">
        <v>0</v>
      </c>
      <c r="T284" s="188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9" t="s">
        <v>176</v>
      </c>
      <c r="AT284" s="189" t="s">
        <v>254</v>
      </c>
      <c r="AU284" s="189" t="s">
        <v>82</v>
      </c>
      <c r="AY284" s="17" t="s">
        <v>126</v>
      </c>
      <c r="BE284" s="190">
        <f>IF(N284="základní",J284,0)</f>
        <v>0</v>
      </c>
      <c r="BF284" s="190">
        <f>IF(N284="snížená",J284,0)</f>
        <v>0</v>
      </c>
      <c r="BG284" s="190">
        <f>IF(N284="zákl. přenesená",J284,0)</f>
        <v>0</v>
      </c>
      <c r="BH284" s="190">
        <f>IF(N284="sníž. přenesená",J284,0)</f>
        <v>0</v>
      </c>
      <c r="BI284" s="190">
        <f>IF(N284="nulová",J284,0)</f>
        <v>0</v>
      </c>
      <c r="BJ284" s="17" t="s">
        <v>80</v>
      </c>
      <c r="BK284" s="190">
        <f>ROUND(I284*H284,2)</f>
        <v>0</v>
      </c>
      <c r="BL284" s="17" t="s">
        <v>133</v>
      </c>
      <c r="BM284" s="189" t="s">
        <v>432</v>
      </c>
    </row>
    <row r="285" s="13" customFormat="1">
      <c r="A285" s="13"/>
      <c r="B285" s="191"/>
      <c r="C285" s="13"/>
      <c r="D285" s="192" t="s">
        <v>135</v>
      </c>
      <c r="E285" s="193" t="s">
        <v>1</v>
      </c>
      <c r="F285" s="194" t="s">
        <v>80</v>
      </c>
      <c r="G285" s="13"/>
      <c r="H285" s="195">
        <v>1</v>
      </c>
      <c r="I285" s="196"/>
      <c r="J285" s="13"/>
      <c r="K285" s="13"/>
      <c r="L285" s="191"/>
      <c r="M285" s="197"/>
      <c r="N285" s="198"/>
      <c r="O285" s="198"/>
      <c r="P285" s="198"/>
      <c r="Q285" s="198"/>
      <c r="R285" s="198"/>
      <c r="S285" s="198"/>
      <c r="T285" s="19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3" t="s">
        <v>135</v>
      </c>
      <c r="AU285" s="193" t="s">
        <v>82</v>
      </c>
      <c r="AV285" s="13" t="s">
        <v>82</v>
      </c>
      <c r="AW285" s="13" t="s">
        <v>30</v>
      </c>
      <c r="AX285" s="13" t="s">
        <v>80</v>
      </c>
      <c r="AY285" s="193" t="s">
        <v>126</v>
      </c>
    </row>
    <row r="286" s="2" customFormat="1" ht="33" customHeight="1">
      <c r="A286" s="36"/>
      <c r="B286" s="177"/>
      <c r="C286" s="178" t="s">
        <v>433</v>
      </c>
      <c r="D286" s="178" t="s">
        <v>128</v>
      </c>
      <c r="E286" s="179" t="s">
        <v>434</v>
      </c>
      <c r="F286" s="180" t="s">
        <v>435</v>
      </c>
      <c r="G286" s="181" t="s">
        <v>311</v>
      </c>
      <c r="H286" s="182">
        <v>1</v>
      </c>
      <c r="I286" s="183"/>
      <c r="J286" s="184">
        <f>ROUND(I286*H286,2)</f>
        <v>0</v>
      </c>
      <c r="K286" s="180" t="s">
        <v>132</v>
      </c>
      <c r="L286" s="37"/>
      <c r="M286" s="185" t="s">
        <v>1</v>
      </c>
      <c r="N286" s="186" t="s">
        <v>38</v>
      </c>
      <c r="O286" s="75"/>
      <c r="P286" s="187">
        <f>O286*H286</f>
        <v>0</v>
      </c>
      <c r="Q286" s="187">
        <v>2.7999999999999999E-06</v>
      </c>
      <c r="R286" s="187">
        <f>Q286*H286</f>
        <v>2.7999999999999999E-06</v>
      </c>
      <c r="S286" s="187">
        <v>0</v>
      </c>
      <c r="T286" s="188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89" t="s">
        <v>133</v>
      </c>
      <c r="AT286" s="189" t="s">
        <v>128</v>
      </c>
      <c r="AU286" s="189" t="s">
        <v>82</v>
      </c>
      <c r="AY286" s="17" t="s">
        <v>126</v>
      </c>
      <c r="BE286" s="190">
        <f>IF(N286="základní",J286,0)</f>
        <v>0</v>
      </c>
      <c r="BF286" s="190">
        <f>IF(N286="snížená",J286,0)</f>
        <v>0</v>
      </c>
      <c r="BG286" s="190">
        <f>IF(N286="zákl. přenesená",J286,0)</f>
        <v>0</v>
      </c>
      <c r="BH286" s="190">
        <f>IF(N286="sníž. přenesená",J286,0)</f>
        <v>0</v>
      </c>
      <c r="BI286" s="190">
        <f>IF(N286="nulová",J286,0)</f>
        <v>0</v>
      </c>
      <c r="BJ286" s="17" t="s">
        <v>80</v>
      </c>
      <c r="BK286" s="190">
        <f>ROUND(I286*H286,2)</f>
        <v>0</v>
      </c>
      <c r="BL286" s="17" t="s">
        <v>133</v>
      </c>
      <c r="BM286" s="189" t="s">
        <v>436</v>
      </c>
    </row>
    <row r="287" s="13" customFormat="1">
      <c r="A287" s="13"/>
      <c r="B287" s="191"/>
      <c r="C287" s="13"/>
      <c r="D287" s="192" t="s">
        <v>135</v>
      </c>
      <c r="E287" s="193" t="s">
        <v>1</v>
      </c>
      <c r="F287" s="194" t="s">
        <v>80</v>
      </c>
      <c r="G287" s="13"/>
      <c r="H287" s="195">
        <v>1</v>
      </c>
      <c r="I287" s="196"/>
      <c r="J287" s="13"/>
      <c r="K287" s="13"/>
      <c r="L287" s="191"/>
      <c r="M287" s="197"/>
      <c r="N287" s="198"/>
      <c r="O287" s="198"/>
      <c r="P287" s="198"/>
      <c r="Q287" s="198"/>
      <c r="R287" s="198"/>
      <c r="S287" s="198"/>
      <c r="T287" s="19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3" t="s">
        <v>135</v>
      </c>
      <c r="AU287" s="193" t="s">
        <v>82</v>
      </c>
      <c r="AV287" s="13" t="s">
        <v>82</v>
      </c>
      <c r="AW287" s="13" t="s">
        <v>30</v>
      </c>
      <c r="AX287" s="13" t="s">
        <v>80</v>
      </c>
      <c r="AY287" s="193" t="s">
        <v>126</v>
      </c>
    </row>
    <row r="288" s="2" customFormat="1" ht="24.15" customHeight="1">
      <c r="A288" s="36"/>
      <c r="B288" s="177"/>
      <c r="C288" s="208" t="s">
        <v>437</v>
      </c>
      <c r="D288" s="208" t="s">
        <v>254</v>
      </c>
      <c r="E288" s="209" t="s">
        <v>438</v>
      </c>
      <c r="F288" s="210" t="s">
        <v>439</v>
      </c>
      <c r="G288" s="211" t="s">
        <v>311</v>
      </c>
      <c r="H288" s="212">
        <v>1</v>
      </c>
      <c r="I288" s="213"/>
      <c r="J288" s="214">
        <f>ROUND(I288*H288,2)</f>
        <v>0</v>
      </c>
      <c r="K288" s="210" t="s">
        <v>132</v>
      </c>
      <c r="L288" s="215"/>
      <c r="M288" s="216" t="s">
        <v>1</v>
      </c>
      <c r="N288" s="217" t="s">
        <v>38</v>
      </c>
      <c r="O288" s="75"/>
      <c r="P288" s="187">
        <f>O288*H288</f>
        <v>0</v>
      </c>
      <c r="Q288" s="187">
        <v>0.0085000000000000006</v>
      </c>
      <c r="R288" s="187">
        <f>Q288*H288</f>
        <v>0.0085000000000000006</v>
      </c>
      <c r="S288" s="187">
        <v>0</v>
      </c>
      <c r="T288" s="188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9" t="s">
        <v>176</v>
      </c>
      <c r="AT288" s="189" t="s">
        <v>254</v>
      </c>
      <c r="AU288" s="189" t="s">
        <v>82</v>
      </c>
      <c r="AY288" s="17" t="s">
        <v>126</v>
      </c>
      <c r="BE288" s="190">
        <f>IF(N288="základní",J288,0)</f>
        <v>0</v>
      </c>
      <c r="BF288" s="190">
        <f>IF(N288="snížená",J288,0)</f>
        <v>0</v>
      </c>
      <c r="BG288" s="190">
        <f>IF(N288="zákl. přenesená",J288,0)</f>
        <v>0</v>
      </c>
      <c r="BH288" s="190">
        <f>IF(N288="sníž. přenesená",J288,0)</f>
        <v>0</v>
      </c>
      <c r="BI288" s="190">
        <f>IF(N288="nulová",J288,0)</f>
        <v>0</v>
      </c>
      <c r="BJ288" s="17" t="s">
        <v>80</v>
      </c>
      <c r="BK288" s="190">
        <f>ROUND(I288*H288,2)</f>
        <v>0</v>
      </c>
      <c r="BL288" s="17" t="s">
        <v>133</v>
      </c>
      <c r="BM288" s="189" t="s">
        <v>440</v>
      </c>
    </row>
    <row r="289" s="13" customFormat="1">
      <c r="A289" s="13"/>
      <c r="B289" s="191"/>
      <c r="C289" s="13"/>
      <c r="D289" s="192" t="s">
        <v>135</v>
      </c>
      <c r="E289" s="193" t="s">
        <v>1</v>
      </c>
      <c r="F289" s="194" t="s">
        <v>80</v>
      </c>
      <c r="G289" s="13"/>
      <c r="H289" s="195">
        <v>1</v>
      </c>
      <c r="I289" s="196"/>
      <c r="J289" s="13"/>
      <c r="K289" s="13"/>
      <c r="L289" s="191"/>
      <c r="M289" s="197"/>
      <c r="N289" s="198"/>
      <c r="O289" s="198"/>
      <c r="P289" s="198"/>
      <c r="Q289" s="198"/>
      <c r="R289" s="198"/>
      <c r="S289" s="198"/>
      <c r="T289" s="19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3" t="s">
        <v>135</v>
      </c>
      <c r="AU289" s="193" t="s">
        <v>82</v>
      </c>
      <c r="AV289" s="13" t="s">
        <v>82</v>
      </c>
      <c r="AW289" s="13" t="s">
        <v>30</v>
      </c>
      <c r="AX289" s="13" t="s">
        <v>80</v>
      </c>
      <c r="AY289" s="193" t="s">
        <v>126</v>
      </c>
    </row>
    <row r="290" s="2" customFormat="1" ht="33" customHeight="1">
      <c r="A290" s="36"/>
      <c r="B290" s="177"/>
      <c r="C290" s="178" t="s">
        <v>441</v>
      </c>
      <c r="D290" s="178" t="s">
        <v>128</v>
      </c>
      <c r="E290" s="179" t="s">
        <v>442</v>
      </c>
      <c r="F290" s="180" t="s">
        <v>443</v>
      </c>
      <c r="G290" s="181" t="s">
        <v>311</v>
      </c>
      <c r="H290" s="182">
        <v>2</v>
      </c>
      <c r="I290" s="183"/>
      <c r="J290" s="184">
        <f>ROUND(I290*H290,2)</f>
        <v>0</v>
      </c>
      <c r="K290" s="180" t="s">
        <v>132</v>
      </c>
      <c r="L290" s="37"/>
      <c r="M290" s="185" t="s">
        <v>1</v>
      </c>
      <c r="N290" s="186" t="s">
        <v>38</v>
      </c>
      <c r="O290" s="75"/>
      <c r="P290" s="187">
        <f>O290*H290</f>
        <v>0</v>
      </c>
      <c r="Q290" s="187">
        <v>3.7500000000000001E-06</v>
      </c>
      <c r="R290" s="187">
        <f>Q290*H290</f>
        <v>7.5000000000000002E-06</v>
      </c>
      <c r="S290" s="187">
        <v>0</v>
      </c>
      <c r="T290" s="188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89" t="s">
        <v>133</v>
      </c>
      <c r="AT290" s="189" t="s">
        <v>128</v>
      </c>
      <c r="AU290" s="189" t="s">
        <v>82</v>
      </c>
      <c r="AY290" s="17" t="s">
        <v>126</v>
      </c>
      <c r="BE290" s="190">
        <f>IF(N290="základní",J290,0)</f>
        <v>0</v>
      </c>
      <c r="BF290" s="190">
        <f>IF(N290="snížená",J290,0)</f>
        <v>0</v>
      </c>
      <c r="BG290" s="190">
        <f>IF(N290="zákl. přenesená",J290,0)</f>
        <v>0</v>
      </c>
      <c r="BH290" s="190">
        <f>IF(N290="sníž. přenesená",J290,0)</f>
        <v>0</v>
      </c>
      <c r="BI290" s="190">
        <f>IF(N290="nulová",J290,0)</f>
        <v>0</v>
      </c>
      <c r="BJ290" s="17" t="s">
        <v>80</v>
      </c>
      <c r="BK290" s="190">
        <f>ROUND(I290*H290,2)</f>
        <v>0</v>
      </c>
      <c r="BL290" s="17" t="s">
        <v>133</v>
      </c>
      <c r="BM290" s="189" t="s">
        <v>444</v>
      </c>
    </row>
    <row r="291" s="13" customFormat="1">
      <c r="A291" s="13"/>
      <c r="B291" s="191"/>
      <c r="C291" s="13"/>
      <c r="D291" s="192" t="s">
        <v>135</v>
      </c>
      <c r="E291" s="193" t="s">
        <v>1</v>
      </c>
      <c r="F291" s="194" t="s">
        <v>82</v>
      </c>
      <c r="G291" s="13"/>
      <c r="H291" s="195">
        <v>2</v>
      </c>
      <c r="I291" s="196"/>
      <c r="J291" s="13"/>
      <c r="K291" s="13"/>
      <c r="L291" s="191"/>
      <c r="M291" s="197"/>
      <c r="N291" s="198"/>
      <c r="O291" s="198"/>
      <c r="P291" s="198"/>
      <c r="Q291" s="198"/>
      <c r="R291" s="198"/>
      <c r="S291" s="198"/>
      <c r="T291" s="19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3" t="s">
        <v>135</v>
      </c>
      <c r="AU291" s="193" t="s">
        <v>82</v>
      </c>
      <c r="AV291" s="13" t="s">
        <v>82</v>
      </c>
      <c r="AW291" s="13" t="s">
        <v>30</v>
      </c>
      <c r="AX291" s="13" t="s">
        <v>80</v>
      </c>
      <c r="AY291" s="193" t="s">
        <v>126</v>
      </c>
    </row>
    <row r="292" s="2" customFormat="1" ht="24.15" customHeight="1">
      <c r="A292" s="36"/>
      <c r="B292" s="177"/>
      <c r="C292" s="208" t="s">
        <v>445</v>
      </c>
      <c r="D292" s="208" t="s">
        <v>254</v>
      </c>
      <c r="E292" s="209" t="s">
        <v>446</v>
      </c>
      <c r="F292" s="210" t="s">
        <v>447</v>
      </c>
      <c r="G292" s="211" t="s">
        <v>311</v>
      </c>
      <c r="H292" s="212">
        <v>1</v>
      </c>
      <c r="I292" s="213"/>
      <c r="J292" s="214">
        <f>ROUND(I292*H292,2)</f>
        <v>0</v>
      </c>
      <c r="K292" s="210" t="s">
        <v>132</v>
      </c>
      <c r="L292" s="215"/>
      <c r="M292" s="216" t="s">
        <v>1</v>
      </c>
      <c r="N292" s="217" t="s">
        <v>38</v>
      </c>
      <c r="O292" s="75"/>
      <c r="P292" s="187">
        <f>O292*H292</f>
        <v>0</v>
      </c>
      <c r="Q292" s="187">
        <v>0.0085000000000000006</v>
      </c>
      <c r="R292" s="187">
        <f>Q292*H292</f>
        <v>0.0085000000000000006</v>
      </c>
      <c r="S292" s="187">
        <v>0</v>
      </c>
      <c r="T292" s="188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89" t="s">
        <v>176</v>
      </c>
      <c r="AT292" s="189" t="s">
        <v>254</v>
      </c>
      <c r="AU292" s="189" t="s">
        <v>82</v>
      </c>
      <c r="AY292" s="17" t="s">
        <v>126</v>
      </c>
      <c r="BE292" s="190">
        <f>IF(N292="základní",J292,0)</f>
        <v>0</v>
      </c>
      <c r="BF292" s="190">
        <f>IF(N292="snížená",J292,0)</f>
        <v>0</v>
      </c>
      <c r="BG292" s="190">
        <f>IF(N292="zákl. přenesená",J292,0)</f>
        <v>0</v>
      </c>
      <c r="BH292" s="190">
        <f>IF(N292="sníž. přenesená",J292,0)</f>
        <v>0</v>
      </c>
      <c r="BI292" s="190">
        <f>IF(N292="nulová",J292,0)</f>
        <v>0</v>
      </c>
      <c r="BJ292" s="17" t="s">
        <v>80</v>
      </c>
      <c r="BK292" s="190">
        <f>ROUND(I292*H292,2)</f>
        <v>0</v>
      </c>
      <c r="BL292" s="17" t="s">
        <v>133</v>
      </c>
      <c r="BM292" s="189" t="s">
        <v>448</v>
      </c>
    </row>
    <row r="293" s="13" customFormat="1">
      <c r="A293" s="13"/>
      <c r="B293" s="191"/>
      <c r="C293" s="13"/>
      <c r="D293" s="192" t="s">
        <v>135</v>
      </c>
      <c r="E293" s="193" t="s">
        <v>1</v>
      </c>
      <c r="F293" s="194" t="s">
        <v>80</v>
      </c>
      <c r="G293" s="13"/>
      <c r="H293" s="195">
        <v>1</v>
      </c>
      <c r="I293" s="196"/>
      <c r="J293" s="13"/>
      <c r="K293" s="13"/>
      <c r="L293" s="191"/>
      <c r="M293" s="197"/>
      <c r="N293" s="198"/>
      <c r="O293" s="198"/>
      <c r="P293" s="198"/>
      <c r="Q293" s="198"/>
      <c r="R293" s="198"/>
      <c r="S293" s="198"/>
      <c r="T293" s="19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3" t="s">
        <v>135</v>
      </c>
      <c r="AU293" s="193" t="s">
        <v>82</v>
      </c>
      <c r="AV293" s="13" t="s">
        <v>82</v>
      </c>
      <c r="AW293" s="13" t="s">
        <v>30</v>
      </c>
      <c r="AX293" s="13" t="s">
        <v>80</v>
      </c>
      <c r="AY293" s="193" t="s">
        <v>126</v>
      </c>
    </row>
    <row r="294" s="2" customFormat="1" ht="24.15" customHeight="1">
      <c r="A294" s="36"/>
      <c r="B294" s="177"/>
      <c r="C294" s="208" t="s">
        <v>449</v>
      </c>
      <c r="D294" s="208" t="s">
        <v>254</v>
      </c>
      <c r="E294" s="209" t="s">
        <v>450</v>
      </c>
      <c r="F294" s="210" t="s">
        <v>451</v>
      </c>
      <c r="G294" s="211" t="s">
        <v>311</v>
      </c>
      <c r="H294" s="212">
        <v>1</v>
      </c>
      <c r="I294" s="213"/>
      <c r="J294" s="214">
        <f>ROUND(I294*H294,2)</f>
        <v>0</v>
      </c>
      <c r="K294" s="210" t="s">
        <v>132</v>
      </c>
      <c r="L294" s="215"/>
      <c r="M294" s="216" t="s">
        <v>1</v>
      </c>
      <c r="N294" s="217" t="s">
        <v>38</v>
      </c>
      <c r="O294" s="75"/>
      <c r="P294" s="187">
        <f>O294*H294</f>
        <v>0</v>
      </c>
      <c r="Q294" s="187">
        <v>0.0101</v>
      </c>
      <c r="R294" s="187">
        <f>Q294*H294</f>
        <v>0.0101</v>
      </c>
      <c r="S294" s="187">
        <v>0</v>
      </c>
      <c r="T294" s="188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9" t="s">
        <v>176</v>
      </c>
      <c r="AT294" s="189" t="s">
        <v>254</v>
      </c>
      <c r="AU294" s="189" t="s">
        <v>82</v>
      </c>
      <c r="AY294" s="17" t="s">
        <v>126</v>
      </c>
      <c r="BE294" s="190">
        <f>IF(N294="základní",J294,0)</f>
        <v>0</v>
      </c>
      <c r="BF294" s="190">
        <f>IF(N294="snížená",J294,0)</f>
        <v>0</v>
      </c>
      <c r="BG294" s="190">
        <f>IF(N294="zákl. přenesená",J294,0)</f>
        <v>0</v>
      </c>
      <c r="BH294" s="190">
        <f>IF(N294="sníž. přenesená",J294,0)</f>
        <v>0</v>
      </c>
      <c r="BI294" s="190">
        <f>IF(N294="nulová",J294,0)</f>
        <v>0</v>
      </c>
      <c r="BJ294" s="17" t="s">
        <v>80</v>
      </c>
      <c r="BK294" s="190">
        <f>ROUND(I294*H294,2)</f>
        <v>0</v>
      </c>
      <c r="BL294" s="17" t="s">
        <v>133</v>
      </c>
      <c r="BM294" s="189" t="s">
        <v>452</v>
      </c>
    </row>
    <row r="295" s="13" customFormat="1">
      <c r="A295" s="13"/>
      <c r="B295" s="191"/>
      <c r="C295" s="13"/>
      <c r="D295" s="192" t="s">
        <v>135</v>
      </c>
      <c r="E295" s="193" t="s">
        <v>1</v>
      </c>
      <c r="F295" s="194" t="s">
        <v>80</v>
      </c>
      <c r="G295" s="13"/>
      <c r="H295" s="195">
        <v>1</v>
      </c>
      <c r="I295" s="196"/>
      <c r="J295" s="13"/>
      <c r="K295" s="13"/>
      <c r="L295" s="191"/>
      <c r="M295" s="197"/>
      <c r="N295" s="198"/>
      <c r="O295" s="198"/>
      <c r="P295" s="198"/>
      <c r="Q295" s="198"/>
      <c r="R295" s="198"/>
      <c r="S295" s="198"/>
      <c r="T295" s="19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3" t="s">
        <v>135</v>
      </c>
      <c r="AU295" s="193" t="s">
        <v>82</v>
      </c>
      <c r="AV295" s="13" t="s">
        <v>82</v>
      </c>
      <c r="AW295" s="13" t="s">
        <v>30</v>
      </c>
      <c r="AX295" s="13" t="s">
        <v>80</v>
      </c>
      <c r="AY295" s="193" t="s">
        <v>126</v>
      </c>
    </row>
    <row r="296" s="2" customFormat="1" ht="24.15" customHeight="1">
      <c r="A296" s="36"/>
      <c r="B296" s="177"/>
      <c r="C296" s="178" t="s">
        <v>453</v>
      </c>
      <c r="D296" s="178" t="s">
        <v>128</v>
      </c>
      <c r="E296" s="179" t="s">
        <v>454</v>
      </c>
      <c r="F296" s="180" t="s">
        <v>455</v>
      </c>
      <c r="G296" s="181" t="s">
        <v>167</v>
      </c>
      <c r="H296" s="182">
        <v>6.4500000000000002</v>
      </c>
      <c r="I296" s="183"/>
      <c r="J296" s="184">
        <f>ROUND(I296*H296,2)</f>
        <v>0</v>
      </c>
      <c r="K296" s="180" t="s">
        <v>132</v>
      </c>
      <c r="L296" s="37"/>
      <c r="M296" s="185" t="s">
        <v>1</v>
      </c>
      <c r="N296" s="186" t="s">
        <v>38</v>
      </c>
      <c r="O296" s="75"/>
      <c r="P296" s="187">
        <f>O296*H296</f>
        <v>0</v>
      </c>
      <c r="Q296" s="187">
        <v>0</v>
      </c>
      <c r="R296" s="187">
        <f>Q296*H296</f>
        <v>0</v>
      </c>
      <c r="S296" s="187">
        <v>1.76</v>
      </c>
      <c r="T296" s="188">
        <f>S296*H296</f>
        <v>11.352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89" t="s">
        <v>133</v>
      </c>
      <c r="AT296" s="189" t="s">
        <v>128</v>
      </c>
      <c r="AU296" s="189" t="s">
        <v>82</v>
      </c>
      <c r="AY296" s="17" t="s">
        <v>126</v>
      </c>
      <c r="BE296" s="190">
        <f>IF(N296="základní",J296,0)</f>
        <v>0</v>
      </c>
      <c r="BF296" s="190">
        <f>IF(N296="snížená",J296,0)</f>
        <v>0</v>
      </c>
      <c r="BG296" s="190">
        <f>IF(N296="zákl. přenesená",J296,0)</f>
        <v>0</v>
      </c>
      <c r="BH296" s="190">
        <f>IF(N296="sníž. přenesená",J296,0)</f>
        <v>0</v>
      </c>
      <c r="BI296" s="190">
        <f>IF(N296="nulová",J296,0)</f>
        <v>0</v>
      </c>
      <c r="BJ296" s="17" t="s">
        <v>80</v>
      </c>
      <c r="BK296" s="190">
        <f>ROUND(I296*H296,2)</f>
        <v>0</v>
      </c>
      <c r="BL296" s="17" t="s">
        <v>133</v>
      </c>
      <c r="BM296" s="189" t="s">
        <v>456</v>
      </c>
    </row>
    <row r="297" s="13" customFormat="1">
      <c r="A297" s="13"/>
      <c r="B297" s="191"/>
      <c r="C297" s="13"/>
      <c r="D297" s="192" t="s">
        <v>135</v>
      </c>
      <c r="E297" s="193" t="s">
        <v>1</v>
      </c>
      <c r="F297" s="194" t="s">
        <v>457</v>
      </c>
      <c r="G297" s="13"/>
      <c r="H297" s="195">
        <v>6.4500000000000002</v>
      </c>
      <c r="I297" s="196"/>
      <c r="J297" s="13"/>
      <c r="K297" s="13"/>
      <c r="L297" s="191"/>
      <c r="M297" s="197"/>
      <c r="N297" s="198"/>
      <c r="O297" s="198"/>
      <c r="P297" s="198"/>
      <c r="Q297" s="198"/>
      <c r="R297" s="198"/>
      <c r="S297" s="198"/>
      <c r="T297" s="19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3" t="s">
        <v>135</v>
      </c>
      <c r="AU297" s="193" t="s">
        <v>82</v>
      </c>
      <c r="AV297" s="13" t="s">
        <v>82</v>
      </c>
      <c r="AW297" s="13" t="s">
        <v>30</v>
      </c>
      <c r="AX297" s="13" t="s">
        <v>80</v>
      </c>
      <c r="AY297" s="193" t="s">
        <v>126</v>
      </c>
    </row>
    <row r="298" s="2" customFormat="1" ht="24.15" customHeight="1">
      <c r="A298" s="36"/>
      <c r="B298" s="177"/>
      <c r="C298" s="178" t="s">
        <v>458</v>
      </c>
      <c r="D298" s="178" t="s">
        <v>128</v>
      </c>
      <c r="E298" s="179" t="s">
        <v>459</v>
      </c>
      <c r="F298" s="180" t="s">
        <v>460</v>
      </c>
      <c r="G298" s="181" t="s">
        <v>461</v>
      </c>
      <c r="H298" s="182">
        <v>1</v>
      </c>
      <c r="I298" s="183"/>
      <c r="J298" s="184">
        <f>ROUND(I298*H298,2)</f>
        <v>0</v>
      </c>
      <c r="K298" s="180" t="s">
        <v>132</v>
      </c>
      <c r="L298" s="37"/>
      <c r="M298" s="185" t="s">
        <v>1</v>
      </c>
      <c r="N298" s="186" t="s">
        <v>38</v>
      </c>
      <c r="O298" s="75"/>
      <c r="P298" s="187">
        <f>O298*H298</f>
        <v>0</v>
      </c>
      <c r="Q298" s="187">
        <v>0.0001782</v>
      </c>
      <c r="R298" s="187">
        <f>Q298*H298</f>
        <v>0.0001782</v>
      </c>
      <c r="S298" s="187">
        <v>0</v>
      </c>
      <c r="T298" s="188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89" t="s">
        <v>133</v>
      </c>
      <c r="AT298" s="189" t="s">
        <v>128</v>
      </c>
      <c r="AU298" s="189" t="s">
        <v>82</v>
      </c>
      <c r="AY298" s="17" t="s">
        <v>126</v>
      </c>
      <c r="BE298" s="190">
        <f>IF(N298="základní",J298,0)</f>
        <v>0</v>
      </c>
      <c r="BF298" s="190">
        <f>IF(N298="snížená",J298,0)</f>
        <v>0</v>
      </c>
      <c r="BG298" s="190">
        <f>IF(N298="zákl. přenesená",J298,0)</f>
        <v>0</v>
      </c>
      <c r="BH298" s="190">
        <f>IF(N298="sníž. přenesená",J298,0)</f>
        <v>0</v>
      </c>
      <c r="BI298" s="190">
        <f>IF(N298="nulová",J298,0)</f>
        <v>0</v>
      </c>
      <c r="BJ298" s="17" t="s">
        <v>80</v>
      </c>
      <c r="BK298" s="190">
        <f>ROUND(I298*H298,2)</f>
        <v>0</v>
      </c>
      <c r="BL298" s="17" t="s">
        <v>133</v>
      </c>
      <c r="BM298" s="189" t="s">
        <v>462</v>
      </c>
    </row>
    <row r="299" s="2" customFormat="1" ht="24.15" customHeight="1">
      <c r="A299" s="36"/>
      <c r="B299" s="177"/>
      <c r="C299" s="178" t="s">
        <v>463</v>
      </c>
      <c r="D299" s="178" t="s">
        <v>128</v>
      </c>
      <c r="E299" s="179" t="s">
        <v>464</v>
      </c>
      <c r="F299" s="180" t="s">
        <v>465</v>
      </c>
      <c r="G299" s="181" t="s">
        <v>461</v>
      </c>
      <c r="H299" s="182">
        <v>1</v>
      </c>
      <c r="I299" s="183"/>
      <c r="J299" s="184">
        <f>ROUND(I299*H299,2)</f>
        <v>0</v>
      </c>
      <c r="K299" s="180" t="s">
        <v>132</v>
      </c>
      <c r="L299" s="37"/>
      <c r="M299" s="185" t="s">
        <v>1</v>
      </c>
      <c r="N299" s="186" t="s">
        <v>38</v>
      </c>
      <c r="O299" s="75"/>
      <c r="P299" s="187">
        <f>O299*H299</f>
        <v>0</v>
      </c>
      <c r="Q299" s="187">
        <v>0.0003102</v>
      </c>
      <c r="R299" s="187">
        <f>Q299*H299</f>
        <v>0.0003102</v>
      </c>
      <c r="S299" s="187">
        <v>0</v>
      </c>
      <c r="T299" s="188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89" t="s">
        <v>133</v>
      </c>
      <c r="AT299" s="189" t="s">
        <v>128</v>
      </c>
      <c r="AU299" s="189" t="s">
        <v>82</v>
      </c>
      <c r="AY299" s="17" t="s">
        <v>126</v>
      </c>
      <c r="BE299" s="190">
        <f>IF(N299="základní",J299,0)</f>
        <v>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17" t="s">
        <v>80</v>
      </c>
      <c r="BK299" s="190">
        <f>ROUND(I299*H299,2)</f>
        <v>0</v>
      </c>
      <c r="BL299" s="17" t="s">
        <v>133</v>
      </c>
      <c r="BM299" s="189" t="s">
        <v>466</v>
      </c>
    </row>
    <row r="300" s="2" customFormat="1" ht="24.15" customHeight="1">
      <c r="A300" s="36"/>
      <c r="B300" s="177"/>
      <c r="C300" s="178" t="s">
        <v>467</v>
      </c>
      <c r="D300" s="178" t="s">
        <v>128</v>
      </c>
      <c r="E300" s="179" t="s">
        <v>468</v>
      </c>
      <c r="F300" s="180" t="s">
        <v>469</v>
      </c>
      <c r="G300" s="181" t="s">
        <v>461</v>
      </c>
      <c r="H300" s="182">
        <v>1</v>
      </c>
      <c r="I300" s="183"/>
      <c r="J300" s="184">
        <f>ROUND(I300*H300,2)</f>
        <v>0</v>
      </c>
      <c r="K300" s="180" t="s">
        <v>132</v>
      </c>
      <c r="L300" s="37"/>
      <c r="M300" s="185" t="s">
        <v>1</v>
      </c>
      <c r="N300" s="186" t="s">
        <v>38</v>
      </c>
      <c r="O300" s="75"/>
      <c r="P300" s="187">
        <f>O300*H300</f>
        <v>0</v>
      </c>
      <c r="Q300" s="187">
        <v>0.00024620000000000002</v>
      </c>
      <c r="R300" s="187">
        <f>Q300*H300</f>
        <v>0.00024620000000000002</v>
      </c>
      <c r="S300" s="187">
        <v>0</v>
      </c>
      <c r="T300" s="188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89" t="s">
        <v>133</v>
      </c>
      <c r="AT300" s="189" t="s">
        <v>128</v>
      </c>
      <c r="AU300" s="189" t="s">
        <v>82</v>
      </c>
      <c r="AY300" s="17" t="s">
        <v>126</v>
      </c>
      <c r="BE300" s="190">
        <f>IF(N300="základní",J300,0)</f>
        <v>0</v>
      </c>
      <c r="BF300" s="190">
        <f>IF(N300="snížená",J300,0)</f>
        <v>0</v>
      </c>
      <c r="BG300" s="190">
        <f>IF(N300="zákl. přenesená",J300,0)</f>
        <v>0</v>
      </c>
      <c r="BH300" s="190">
        <f>IF(N300="sníž. přenesená",J300,0)</f>
        <v>0</v>
      </c>
      <c r="BI300" s="190">
        <f>IF(N300="nulová",J300,0)</f>
        <v>0</v>
      </c>
      <c r="BJ300" s="17" t="s">
        <v>80</v>
      </c>
      <c r="BK300" s="190">
        <f>ROUND(I300*H300,2)</f>
        <v>0</v>
      </c>
      <c r="BL300" s="17" t="s">
        <v>133</v>
      </c>
      <c r="BM300" s="189" t="s">
        <v>470</v>
      </c>
    </row>
    <row r="301" s="2" customFormat="1" ht="33" customHeight="1">
      <c r="A301" s="36"/>
      <c r="B301" s="177"/>
      <c r="C301" s="178" t="s">
        <v>471</v>
      </c>
      <c r="D301" s="178" t="s">
        <v>128</v>
      </c>
      <c r="E301" s="179" t="s">
        <v>472</v>
      </c>
      <c r="F301" s="180" t="s">
        <v>473</v>
      </c>
      <c r="G301" s="181" t="s">
        <v>311</v>
      </c>
      <c r="H301" s="182">
        <v>3</v>
      </c>
      <c r="I301" s="183"/>
      <c r="J301" s="184">
        <f>ROUND(I301*H301,2)</f>
        <v>0</v>
      </c>
      <c r="K301" s="180" t="s">
        <v>132</v>
      </c>
      <c r="L301" s="37"/>
      <c r="M301" s="185" t="s">
        <v>1</v>
      </c>
      <c r="N301" s="186" t="s">
        <v>38</v>
      </c>
      <c r="O301" s="75"/>
      <c r="P301" s="187">
        <f>O301*H301</f>
        <v>0</v>
      </c>
      <c r="Q301" s="187">
        <v>2.2558153129999998</v>
      </c>
      <c r="R301" s="187">
        <f>Q301*H301</f>
        <v>6.7674459389999999</v>
      </c>
      <c r="S301" s="187">
        <v>0</v>
      </c>
      <c r="T301" s="188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89" t="s">
        <v>133</v>
      </c>
      <c r="AT301" s="189" t="s">
        <v>128</v>
      </c>
      <c r="AU301" s="189" t="s">
        <v>82</v>
      </c>
      <c r="AY301" s="17" t="s">
        <v>126</v>
      </c>
      <c r="BE301" s="190">
        <f>IF(N301="základní",J301,0)</f>
        <v>0</v>
      </c>
      <c r="BF301" s="190">
        <f>IF(N301="snížená",J301,0)</f>
        <v>0</v>
      </c>
      <c r="BG301" s="190">
        <f>IF(N301="zákl. přenesená",J301,0)</f>
        <v>0</v>
      </c>
      <c r="BH301" s="190">
        <f>IF(N301="sníž. přenesená",J301,0)</f>
        <v>0</v>
      </c>
      <c r="BI301" s="190">
        <f>IF(N301="nulová",J301,0)</f>
        <v>0</v>
      </c>
      <c r="BJ301" s="17" t="s">
        <v>80</v>
      </c>
      <c r="BK301" s="190">
        <f>ROUND(I301*H301,2)</f>
        <v>0</v>
      </c>
      <c r="BL301" s="17" t="s">
        <v>133</v>
      </c>
      <c r="BM301" s="189" t="s">
        <v>474</v>
      </c>
    </row>
    <row r="302" s="13" customFormat="1">
      <c r="A302" s="13"/>
      <c r="B302" s="191"/>
      <c r="C302" s="13"/>
      <c r="D302" s="192" t="s">
        <v>135</v>
      </c>
      <c r="E302" s="193" t="s">
        <v>1</v>
      </c>
      <c r="F302" s="194" t="s">
        <v>141</v>
      </c>
      <c r="G302" s="13"/>
      <c r="H302" s="195">
        <v>3</v>
      </c>
      <c r="I302" s="196"/>
      <c r="J302" s="13"/>
      <c r="K302" s="13"/>
      <c r="L302" s="191"/>
      <c r="M302" s="197"/>
      <c r="N302" s="198"/>
      <c r="O302" s="198"/>
      <c r="P302" s="198"/>
      <c r="Q302" s="198"/>
      <c r="R302" s="198"/>
      <c r="S302" s="198"/>
      <c r="T302" s="19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3" t="s">
        <v>135</v>
      </c>
      <c r="AU302" s="193" t="s">
        <v>82</v>
      </c>
      <c r="AV302" s="13" t="s">
        <v>82</v>
      </c>
      <c r="AW302" s="13" t="s">
        <v>30</v>
      </c>
      <c r="AX302" s="13" t="s">
        <v>80</v>
      </c>
      <c r="AY302" s="193" t="s">
        <v>126</v>
      </c>
    </row>
    <row r="303" s="2" customFormat="1" ht="24.15" customHeight="1">
      <c r="A303" s="36"/>
      <c r="B303" s="177"/>
      <c r="C303" s="208" t="s">
        <v>475</v>
      </c>
      <c r="D303" s="208" t="s">
        <v>254</v>
      </c>
      <c r="E303" s="209" t="s">
        <v>476</v>
      </c>
      <c r="F303" s="210" t="s">
        <v>477</v>
      </c>
      <c r="G303" s="211" t="s">
        <v>311</v>
      </c>
      <c r="H303" s="212">
        <v>1</v>
      </c>
      <c r="I303" s="213"/>
      <c r="J303" s="214">
        <f>ROUND(I303*H303,2)</f>
        <v>0</v>
      </c>
      <c r="K303" s="210" t="s">
        <v>132</v>
      </c>
      <c r="L303" s="215"/>
      <c r="M303" s="216" t="s">
        <v>1</v>
      </c>
      <c r="N303" s="217" t="s">
        <v>38</v>
      </c>
      <c r="O303" s="75"/>
      <c r="P303" s="187">
        <f>O303*H303</f>
        <v>0</v>
      </c>
      <c r="Q303" s="187">
        <v>2.4169999999999998</v>
      </c>
      <c r="R303" s="187">
        <f>Q303*H303</f>
        <v>2.4169999999999998</v>
      </c>
      <c r="S303" s="187">
        <v>0</v>
      </c>
      <c r="T303" s="188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9" t="s">
        <v>176</v>
      </c>
      <c r="AT303" s="189" t="s">
        <v>254</v>
      </c>
      <c r="AU303" s="189" t="s">
        <v>82</v>
      </c>
      <c r="AY303" s="17" t="s">
        <v>126</v>
      </c>
      <c r="BE303" s="190">
        <f>IF(N303="základní",J303,0)</f>
        <v>0</v>
      </c>
      <c r="BF303" s="190">
        <f>IF(N303="snížená",J303,0)</f>
        <v>0</v>
      </c>
      <c r="BG303" s="190">
        <f>IF(N303="zákl. přenesená",J303,0)</f>
        <v>0</v>
      </c>
      <c r="BH303" s="190">
        <f>IF(N303="sníž. přenesená",J303,0)</f>
        <v>0</v>
      </c>
      <c r="BI303" s="190">
        <f>IF(N303="nulová",J303,0)</f>
        <v>0</v>
      </c>
      <c r="BJ303" s="17" t="s">
        <v>80</v>
      </c>
      <c r="BK303" s="190">
        <f>ROUND(I303*H303,2)</f>
        <v>0</v>
      </c>
      <c r="BL303" s="17" t="s">
        <v>133</v>
      </c>
      <c r="BM303" s="189" t="s">
        <v>478</v>
      </c>
    </row>
    <row r="304" s="13" customFormat="1">
      <c r="A304" s="13"/>
      <c r="B304" s="191"/>
      <c r="C304" s="13"/>
      <c r="D304" s="192" t="s">
        <v>135</v>
      </c>
      <c r="E304" s="193" t="s">
        <v>1</v>
      </c>
      <c r="F304" s="194" t="s">
        <v>80</v>
      </c>
      <c r="G304" s="13"/>
      <c r="H304" s="195">
        <v>1</v>
      </c>
      <c r="I304" s="196"/>
      <c r="J304" s="13"/>
      <c r="K304" s="13"/>
      <c r="L304" s="191"/>
      <c r="M304" s="197"/>
      <c r="N304" s="198"/>
      <c r="O304" s="198"/>
      <c r="P304" s="198"/>
      <c r="Q304" s="198"/>
      <c r="R304" s="198"/>
      <c r="S304" s="198"/>
      <c r="T304" s="19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3" t="s">
        <v>135</v>
      </c>
      <c r="AU304" s="193" t="s">
        <v>82</v>
      </c>
      <c r="AV304" s="13" t="s">
        <v>82</v>
      </c>
      <c r="AW304" s="13" t="s">
        <v>30</v>
      </c>
      <c r="AX304" s="13" t="s">
        <v>80</v>
      </c>
      <c r="AY304" s="193" t="s">
        <v>126</v>
      </c>
    </row>
    <row r="305" s="2" customFormat="1" ht="24.15" customHeight="1">
      <c r="A305" s="36"/>
      <c r="B305" s="177"/>
      <c r="C305" s="208" t="s">
        <v>479</v>
      </c>
      <c r="D305" s="208" t="s">
        <v>254</v>
      </c>
      <c r="E305" s="209" t="s">
        <v>480</v>
      </c>
      <c r="F305" s="210" t="s">
        <v>481</v>
      </c>
      <c r="G305" s="211" t="s">
        <v>311</v>
      </c>
      <c r="H305" s="212">
        <v>1</v>
      </c>
      <c r="I305" s="213"/>
      <c r="J305" s="214">
        <f>ROUND(I305*H305,2)</f>
        <v>0</v>
      </c>
      <c r="K305" s="210" t="s">
        <v>132</v>
      </c>
      <c r="L305" s="215"/>
      <c r="M305" s="216" t="s">
        <v>1</v>
      </c>
      <c r="N305" s="217" t="s">
        <v>38</v>
      </c>
      <c r="O305" s="75"/>
      <c r="P305" s="187">
        <f>O305*H305</f>
        <v>0</v>
      </c>
      <c r="Q305" s="187">
        <v>2.4169999999999998</v>
      </c>
      <c r="R305" s="187">
        <f>Q305*H305</f>
        <v>2.4169999999999998</v>
      </c>
      <c r="S305" s="187">
        <v>0</v>
      </c>
      <c r="T305" s="188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89" t="s">
        <v>176</v>
      </c>
      <c r="AT305" s="189" t="s">
        <v>254</v>
      </c>
      <c r="AU305" s="189" t="s">
        <v>82</v>
      </c>
      <c r="AY305" s="17" t="s">
        <v>126</v>
      </c>
      <c r="BE305" s="190">
        <f>IF(N305="základní",J305,0)</f>
        <v>0</v>
      </c>
      <c r="BF305" s="190">
        <f>IF(N305="snížená",J305,0)</f>
        <v>0</v>
      </c>
      <c r="BG305" s="190">
        <f>IF(N305="zákl. přenesená",J305,0)</f>
        <v>0</v>
      </c>
      <c r="BH305" s="190">
        <f>IF(N305="sníž. přenesená",J305,0)</f>
        <v>0</v>
      </c>
      <c r="BI305" s="190">
        <f>IF(N305="nulová",J305,0)</f>
        <v>0</v>
      </c>
      <c r="BJ305" s="17" t="s">
        <v>80</v>
      </c>
      <c r="BK305" s="190">
        <f>ROUND(I305*H305,2)</f>
        <v>0</v>
      </c>
      <c r="BL305" s="17" t="s">
        <v>133</v>
      </c>
      <c r="BM305" s="189" t="s">
        <v>482</v>
      </c>
    </row>
    <row r="306" s="13" customFormat="1">
      <c r="A306" s="13"/>
      <c r="B306" s="191"/>
      <c r="C306" s="13"/>
      <c r="D306" s="192" t="s">
        <v>135</v>
      </c>
      <c r="E306" s="193" t="s">
        <v>1</v>
      </c>
      <c r="F306" s="194" t="s">
        <v>80</v>
      </c>
      <c r="G306" s="13"/>
      <c r="H306" s="195">
        <v>1</v>
      </c>
      <c r="I306" s="196"/>
      <c r="J306" s="13"/>
      <c r="K306" s="13"/>
      <c r="L306" s="191"/>
      <c r="M306" s="197"/>
      <c r="N306" s="198"/>
      <c r="O306" s="198"/>
      <c r="P306" s="198"/>
      <c r="Q306" s="198"/>
      <c r="R306" s="198"/>
      <c r="S306" s="198"/>
      <c r="T306" s="19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93" t="s">
        <v>135</v>
      </c>
      <c r="AU306" s="193" t="s">
        <v>82</v>
      </c>
      <c r="AV306" s="13" t="s">
        <v>82</v>
      </c>
      <c r="AW306" s="13" t="s">
        <v>30</v>
      </c>
      <c r="AX306" s="13" t="s">
        <v>80</v>
      </c>
      <c r="AY306" s="193" t="s">
        <v>126</v>
      </c>
    </row>
    <row r="307" s="2" customFormat="1" ht="24.15" customHeight="1">
      <c r="A307" s="36"/>
      <c r="B307" s="177"/>
      <c r="C307" s="208" t="s">
        <v>483</v>
      </c>
      <c r="D307" s="208" t="s">
        <v>254</v>
      </c>
      <c r="E307" s="209" t="s">
        <v>484</v>
      </c>
      <c r="F307" s="210" t="s">
        <v>485</v>
      </c>
      <c r="G307" s="211" t="s">
        <v>311</v>
      </c>
      <c r="H307" s="212">
        <v>1</v>
      </c>
      <c r="I307" s="213"/>
      <c r="J307" s="214">
        <f>ROUND(I307*H307,2)</f>
        <v>0</v>
      </c>
      <c r="K307" s="210" t="s">
        <v>132</v>
      </c>
      <c r="L307" s="215"/>
      <c r="M307" s="216" t="s">
        <v>1</v>
      </c>
      <c r="N307" s="217" t="s">
        <v>38</v>
      </c>
      <c r="O307" s="75"/>
      <c r="P307" s="187">
        <f>O307*H307</f>
        <v>0</v>
      </c>
      <c r="Q307" s="187">
        <v>1.6140000000000001</v>
      </c>
      <c r="R307" s="187">
        <f>Q307*H307</f>
        <v>1.6140000000000001</v>
      </c>
      <c r="S307" s="187">
        <v>0</v>
      </c>
      <c r="T307" s="188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9" t="s">
        <v>176</v>
      </c>
      <c r="AT307" s="189" t="s">
        <v>254</v>
      </c>
      <c r="AU307" s="189" t="s">
        <v>82</v>
      </c>
      <c r="AY307" s="17" t="s">
        <v>126</v>
      </c>
      <c r="BE307" s="190">
        <f>IF(N307="základní",J307,0)</f>
        <v>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17" t="s">
        <v>80</v>
      </c>
      <c r="BK307" s="190">
        <f>ROUND(I307*H307,2)</f>
        <v>0</v>
      </c>
      <c r="BL307" s="17" t="s">
        <v>133</v>
      </c>
      <c r="BM307" s="189" t="s">
        <v>486</v>
      </c>
    </row>
    <row r="308" s="13" customFormat="1">
      <c r="A308" s="13"/>
      <c r="B308" s="191"/>
      <c r="C308" s="13"/>
      <c r="D308" s="192" t="s">
        <v>135</v>
      </c>
      <c r="E308" s="193" t="s">
        <v>1</v>
      </c>
      <c r="F308" s="194" t="s">
        <v>80</v>
      </c>
      <c r="G308" s="13"/>
      <c r="H308" s="195">
        <v>1</v>
      </c>
      <c r="I308" s="196"/>
      <c r="J308" s="13"/>
      <c r="K308" s="13"/>
      <c r="L308" s="191"/>
      <c r="M308" s="197"/>
      <c r="N308" s="198"/>
      <c r="O308" s="198"/>
      <c r="P308" s="198"/>
      <c r="Q308" s="198"/>
      <c r="R308" s="198"/>
      <c r="S308" s="198"/>
      <c r="T308" s="19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3" t="s">
        <v>135</v>
      </c>
      <c r="AU308" s="193" t="s">
        <v>82</v>
      </c>
      <c r="AV308" s="13" t="s">
        <v>82</v>
      </c>
      <c r="AW308" s="13" t="s">
        <v>30</v>
      </c>
      <c r="AX308" s="13" t="s">
        <v>80</v>
      </c>
      <c r="AY308" s="193" t="s">
        <v>126</v>
      </c>
    </row>
    <row r="309" s="2" customFormat="1" ht="24.15" customHeight="1">
      <c r="A309" s="36"/>
      <c r="B309" s="177"/>
      <c r="C309" s="208" t="s">
        <v>487</v>
      </c>
      <c r="D309" s="208" t="s">
        <v>254</v>
      </c>
      <c r="E309" s="209" t="s">
        <v>488</v>
      </c>
      <c r="F309" s="210" t="s">
        <v>489</v>
      </c>
      <c r="G309" s="211" t="s">
        <v>490</v>
      </c>
      <c r="H309" s="212">
        <v>1</v>
      </c>
      <c r="I309" s="213"/>
      <c r="J309" s="214">
        <f>ROUND(I309*H309,2)</f>
        <v>0</v>
      </c>
      <c r="K309" s="210" t="s">
        <v>1</v>
      </c>
      <c r="L309" s="215"/>
      <c r="M309" s="216" t="s">
        <v>1</v>
      </c>
      <c r="N309" s="217" t="s">
        <v>38</v>
      </c>
      <c r="O309" s="75"/>
      <c r="P309" s="187">
        <f>O309*H309</f>
        <v>0</v>
      </c>
      <c r="Q309" s="187">
        <v>0</v>
      </c>
      <c r="R309" s="187">
        <f>Q309*H309</f>
        <v>0</v>
      </c>
      <c r="S309" s="187">
        <v>0</v>
      </c>
      <c r="T309" s="188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89" t="s">
        <v>176</v>
      </c>
      <c r="AT309" s="189" t="s">
        <v>254</v>
      </c>
      <c r="AU309" s="189" t="s">
        <v>82</v>
      </c>
      <c r="AY309" s="17" t="s">
        <v>126</v>
      </c>
      <c r="BE309" s="190">
        <f>IF(N309="základní",J309,0)</f>
        <v>0</v>
      </c>
      <c r="BF309" s="190">
        <f>IF(N309="snížená",J309,0)</f>
        <v>0</v>
      </c>
      <c r="BG309" s="190">
        <f>IF(N309="zákl. přenesená",J309,0)</f>
        <v>0</v>
      </c>
      <c r="BH309" s="190">
        <f>IF(N309="sníž. přenesená",J309,0)</f>
        <v>0</v>
      </c>
      <c r="BI309" s="190">
        <f>IF(N309="nulová",J309,0)</f>
        <v>0</v>
      </c>
      <c r="BJ309" s="17" t="s">
        <v>80</v>
      </c>
      <c r="BK309" s="190">
        <f>ROUND(I309*H309,2)</f>
        <v>0</v>
      </c>
      <c r="BL309" s="17" t="s">
        <v>133</v>
      </c>
      <c r="BM309" s="189" t="s">
        <v>491</v>
      </c>
    </row>
    <row r="310" s="13" customFormat="1">
      <c r="A310" s="13"/>
      <c r="B310" s="191"/>
      <c r="C310" s="13"/>
      <c r="D310" s="192" t="s">
        <v>135</v>
      </c>
      <c r="E310" s="193" t="s">
        <v>1</v>
      </c>
      <c r="F310" s="194" t="s">
        <v>80</v>
      </c>
      <c r="G310" s="13"/>
      <c r="H310" s="195">
        <v>1</v>
      </c>
      <c r="I310" s="196"/>
      <c r="J310" s="13"/>
      <c r="K310" s="13"/>
      <c r="L310" s="191"/>
      <c r="M310" s="197"/>
      <c r="N310" s="198"/>
      <c r="O310" s="198"/>
      <c r="P310" s="198"/>
      <c r="Q310" s="198"/>
      <c r="R310" s="198"/>
      <c r="S310" s="198"/>
      <c r="T310" s="19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3" t="s">
        <v>135</v>
      </c>
      <c r="AU310" s="193" t="s">
        <v>82</v>
      </c>
      <c r="AV310" s="13" t="s">
        <v>82</v>
      </c>
      <c r="AW310" s="13" t="s">
        <v>30</v>
      </c>
      <c r="AX310" s="13" t="s">
        <v>80</v>
      </c>
      <c r="AY310" s="193" t="s">
        <v>126</v>
      </c>
    </row>
    <row r="311" s="2" customFormat="1" ht="24.15" customHeight="1">
      <c r="A311" s="36"/>
      <c r="B311" s="177"/>
      <c r="C311" s="208" t="s">
        <v>492</v>
      </c>
      <c r="D311" s="208" t="s">
        <v>254</v>
      </c>
      <c r="E311" s="209" t="s">
        <v>493</v>
      </c>
      <c r="F311" s="210" t="s">
        <v>494</v>
      </c>
      <c r="G311" s="211" t="s">
        <v>311</v>
      </c>
      <c r="H311" s="212">
        <v>4</v>
      </c>
      <c r="I311" s="213"/>
      <c r="J311" s="214">
        <f>ROUND(I311*H311,2)</f>
        <v>0</v>
      </c>
      <c r="K311" s="210" t="s">
        <v>132</v>
      </c>
      <c r="L311" s="215"/>
      <c r="M311" s="216" t="s">
        <v>1</v>
      </c>
      <c r="N311" s="217" t="s">
        <v>38</v>
      </c>
      <c r="O311" s="75"/>
      <c r="P311" s="187">
        <f>O311*H311</f>
        <v>0</v>
      </c>
      <c r="Q311" s="187">
        <v>1.0129999999999999</v>
      </c>
      <c r="R311" s="187">
        <f>Q311*H311</f>
        <v>4.0519999999999996</v>
      </c>
      <c r="S311" s="187">
        <v>0</v>
      </c>
      <c r="T311" s="188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89" t="s">
        <v>176</v>
      </c>
      <c r="AT311" s="189" t="s">
        <v>254</v>
      </c>
      <c r="AU311" s="189" t="s">
        <v>82</v>
      </c>
      <c r="AY311" s="17" t="s">
        <v>126</v>
      </c>
      <c r="BE311" s="190">
        <f>IF(N311="základní",J311,0)</f>
        <v>0</v>
      </c>
      <c r="BF311" s="190">
        <f>IF(N311="snížená",J311,0)</f>
        <v>0</v>
      </c>
      <c r="BG311" s="190">
        <f>IF(N311="zákl. přenesená",J311,0)</f>
        <v>0</v>
      </c>
      <c r="BH311" s="190">
        <f>IF(N311="sníž. přenesená",J311,0)</f>
        <v>0</v>
      </c>
      <c r="BI311" s="190">
        <f>IF(N311="nulová",J311,0)</f>
        <v>0</v>
      </c>
      <c r="BJ311" s="17" t="s">
        <v>80</v>
      </c>
      <c r="BK311" s="190">
        <f>ROUND(I311*H311,2)</f>
        <v>0</v>
      </c>
      <c r="BL311" s="17" t="s">
        <v>133</v>
      </c>
      <c r="BM311" s="189" t="s">
        <v>495</v>
      </c>
    </row>
    <row r="312" s="13" customFormat="1">
      <c r="A312" s="13"/>
      <c r="B312" s="191"/>
      <c r="C312" s="13"/>
      <c r="D312" s="192" t="s">
        <v>135</v>
      </c>
      <c r="E312" s="193" t="s">
        <v>1</v>
      </c>
      <c r="F312" s="194" t="s">
        <v>133</v>
      </c>
      <c r="G312" s="13"/>
      <c r="H312" s="195">
        <v>4</v>
      </c>
      <c r="I312" s="196"/>
      <c r="J312" s="13"/>
      <c r="K312" s="13"/>
      <c r="L312" s="191"/>
      <c r="M312" s="197"/>
      <c r="N312" s="198"/>
      <c r="O312" s="198"/>
      <c r="P312" s="198"/>
      <c r="Q312" s="198"/>
      <c r="R312" s="198"/>
      <c r="S312" s="198"/>
      <c r="T312" s="19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93" t="s">
        <v>135</v>
      </c>
      <c r="AU312" s="193" t="s">
        <v>82</v>
      </c>
      <c r="AV312" s="13" t="s">
        <v>82</v>
      </c>
      <c r="AW312" s="13" t="s">
        <v>30</v>
      </c>
      <c r="AX312" s="13" t="s">
        <v>80</v>
      </c>
      <c r="AY312" s="193" t="s">
        <v>126</v>
      </c>
    </row>
    <row r="313" s="2" customFormat="1" ht="21.75" customHeight="1">
      <c r="A313" s="36"/>
      <c r="B313" s="177"/>
      <c r="C313" s="208" t="s">
        <v>496</v>
      </c>
      <c r="D313" s="208" t="s">
        <v>254</v>
      </c>
      <c r="E313" s="209" t="s">
        <v>497</v>
      </c>
      <c r="F313" s="210" t="s">
        <v>498</v>
      </c>
      <c r="G313" s="211" t="s">
        <v>311</v>
      </c>
      <c r="H313" s="212">
        <v>3</v>
      </c>
      <c r="I313" s="213"/>
      <c r="J313" s="214">
        <f>ROUND(I313*H313,2)</f>
        <v>0</v>
      </c>
      <c r="K313" s="210" t="s">
        <v>132</v>
      </c>
      <c r="L313" s="215"/>
      <c r="M313" s="216" t="s">
        <v>1</v>
      </c>
      <c r="N313" s="217" t="s">
        <v>38</v>
      </c>
      <c r="O313" s="75"/>
      <c r="P313" s="187">
        <f>O313*H313</f>
        <v>0</v>
      </c>
      <c r="Q313" s="187">
        <v>1.0129999999999999</v>
      </c>
      <c r="R313" s="187">
        <f>Q313*H313</f>
        <v>3.0389999999999997</v>
      </c>
      <c r="S313" s="187">
        <v>0</v>
      </c>
      <c r="T313" s="188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89" t="s">
        <v>176</v>
      </c>
      <c r="AT313" s="189" t="s">
        <v>254</v>
      </c>
      <c r="AU313" s="189" t="s">
        <v>82</v>
      </c>
      <c r="AY313" s="17" t="s">
        <v>126</v>
      </c>
      <c r="BE313" s="190">
        <f>IF(N313="základní",J313,0)</f>
        <v>0</v>
      </c>
      <c r="BF313" s="190">
        <f>IF(N313="snížená",J313,0)</f>
        <v>0</v>
      </c>
      <c r="BG313" s="190">
        <f>IF(N313="zákl. přenesená",J313,0)</f>
        <v>0</v>
      </c>
      <c r="BH313" s="190">
        <f>IF(N313="sníž. přenesená",J313,0)</f>
        <v>0</v>
      </c>
      <c r="BI313" s="190">
        <f>IF(N313="nulová",J313,0)</f>
        <v>0</v>
      </c>
      <c r="BJ313" s="17" t="s">
        <v>80</v>
      </c>
      <c r="BK313" s="190">
        <f>ROUND(I313*H313,2)</f>
        <v>0</v>
      </c>
      <c r="BL313" s="17" t="s">
        <v>133</v>
      </c>
      <c r="BM313" s="189" t="s">
        <v>499</v>
      </c>
    </row>
    <row r="314" s="13" customFormat="1">
      <c r="A314" s="13"/>
      <c r="B314" s="191"/>
      <c r="C314" s="13"/>
      <c r="D314" s="192" t="s">
        <v>135</v>
      </c>
      <c r="E314" s="193" t="s">
        <v>1</v>
      </c>
      <c r="F314" s="194" t="s">
        <v>141</v>
      </c>
      <c r="G314" s="13"/>
      <c r="H314" s="195">
        <v>3</v>
      </c>
      <c r="I314" s="196"/>
      <c r="J314" s="13"/>
      <c r="K314" s="13"/>
      <c r="L314" s="191"/>
      <c r="M314" s="197"/>
      <c r="N314" s="198"/>
      <c r="O314" s="198"/>
      <c r="P314" s="198"/>
      <c r="Q314" s="198"/>
      <c r="R314" s="198"/>
      <c r="S314" s="198"/>
      <c r="T314" s="19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3" t="s">
        <v>135</v>
      </c>
      <c r="AU314" s="193" t="s">
        <v>82</v>
      </c>
      <c r="AV314" s="13" t="s">
        <v>82</v>
      </c>
      <c r="AW314" s="13" t="s">
        <v>30</v>
      </c>
      <c r="AX314" s="13" t="s">
        <v>80</v>
      </c>
      <c r="AY314" s="193" t="s">
        <v>126</v>
      </c>
    </row>
    <row r="315" s="2" customFormat="1" ht="21.75" customHeight="1">
      <c r="A315" s="36"/>
      <c r="B315" s="177"/>
      <c r="C315" s="208" t="s">
        <v>500</v>
      </c>
      <c r="D315" s="208" t="s">
        <v>254</v>
      </c>
      <c r="E315" s="209" t="s">
        <v>501</v>
      </c>
      <c r="F315" s="210" t="s">
        <v>502</v>
      </c>
      <c r="G315" s="211" t="s">
        <v>311</v>
      </c>
      <c r="H315" s="212">
        <v>1</v>
      </c>
      <c r="I315" s="213"/>
      <c r="J315" s="214">
        <f>ROUND(I315*H315,2)</f>
        <v>0</v>
      </c>
      <c r="K315" s="210" t="s">
        <v>132</v>
      </c>
      <c r="L315" s="215"/>
      <c r="M315" s="216" t="s">
        <v>1</v>
      </c>
      <c r="N315" s="217" t="s">
        <v>38</v>
      </c>
      <c r="O315" s="75"/>
      <c r="P315" s="187">
        <f>O315*H315</f>
        <v>0</v>
      </c>
      <c r="Q315" s="187">
        <v>0.50600000000000001</v>
      </c>
      <c r="R315" s="187">
        <f>Q315*H315</f>
        <v>0.50600000000000001</v>
      </c>
      <c r="S315" s="187">
        <v>0</v>
      </c>
      <c r="T315" s="188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89" t="s">
        <v>176</v>
      </c>
      <c r="AT315" s="189" t="s">
        <v>254</v>
      </c>
      <c r="AU315" s="189" t="s">
        <v>82</v>
      </c>
      <c r="AY315" s="17" t="s">
        <v>126</v>
      </c>
      <c r="BE315" s="190">
        <f>IF(N315="základní",J315,0)</f>
        <v>0</v>
      </c>
      <c r="BF315" s="190">
        <f>IF(N315="snížená",J315,0)</f>
        <v>0</v>
      </c>
      <c r="BG315" s="190">
        <f>IF(N315="zákl. přenesená",J315,0)</f>
        <v>0</v>
      </c>
      <c r="BH315" s="190">
        <f>IF(N315="sníž. přenesená",J315,0)</f>
        <v>0</v>
      </c>
      <c r="BI315" s="190">
        <f>IF(N315="nulová",J315,0)</f>
        <v>0</v>
      </c>
      <c r="BJ315" s="17" t="s">
        <v>80</v>
      </c>
      <c r="BK315" s="190">
        <f>ROUND(I315*H315,2)</f>
        <v>0</v>
      </c>
      <c r="BL315" s="17" t="s">
        <v>133</v>
      </c>
      <c r="BM315" s="189" t="s">
        <v>503</v>
      </c>
    </row>
    <row r="316" s="13" customFormat="1">
      <c r="A316" s="13"/>
      <c r="B316" s="191"/>
      <c r="C316" s="13"/>
      <c r="D316" s="192" t="s">
        <v>135</v>
      </c>
      <c r="E316" s="193" t="s">
        <v>1</v>
      </c>
      <c r="F316" s="194" t="s">
        <v>80</v>
      </c>
      <c r="G316" s="13"/>
      <c r="H316" s="195">
        <v>1</v>
      </c>
      <c r="I316" s="196"/>
      <c r="J316" s="13"/>
      <c r="K316" s="13"/>
      <c r="L316" s="191"/>
      <c r="M316" s="197"/>
      <c r="N316" s="198"/>
      <c r="O316" s="198"/>
      <c r="P316" s="198"/>
      <c r="Q316" s="198"/>
      <c r="R316" s="198"/>
      <c r="S316" s="198"/>
      <c r="T316" s="19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3" t="s">
        <v>135</v>
      </c>
      <c r="AU316" s="193" t="s">
        <v>82</v>
      </c>
      <c r="AV316" s="13" t="s">
        <v>82</v>
      </c>
      <c r="AW316" s="13" t="s">
        <v>30</v>
      </c>
      <c r="AX316" s="13" t="s">
        <v>80</v>
      </c>
      <c r="AY316" s="193" t="s">
        <v>126</v>
      </c>
    </row>
    <row r="317" s="2" customFormat="1" ht="21.75" customHeight="1">
      <c r="A317" s="36"/>
      <c r="B317" s="177"/>
      <c r="C317" s="208" t="s">
        <v>504</v>
      </c>
      <c r="D317" s="208" t="s">
        <v>254</v>
      </c>
      <c r="E317" s="209" t="s">
        <v>505</v>
      </c>
      <c r="F317" s="210" t="s">
        <v>506</v>
      </c>
      <c r="G317" s="211" t="s">
        <v>311</v>
      </c>
      <c r="H317" s="212">
        <v>1</v>
      </c>
      <c r="I317" s="213"/>
      <c r="J317" s="214">
        <f>ROUND(I317*H317,2)</f>
        <v>0</v>
      </c>
      <c r="K317" s="210" t="s">
        <v>132</v>
      </c>
      <c r="L317" s="215"/>
      <c r="M317" s="216" t="s">
        <v>1</v>
      </c>
      <c r="N317" s="217" t="s">
        <v>38</v>
      </c>
      <c r="O317" s="75"/>
      <c r="P317" s="187">
        <f>O317*H317</f>
        <v>0</v>
      </c>
      <c r="Q317" s="187">
        <v>0.254</v>
      </c>
      <c r="R317" s="187">
        <f>Q317*H317</f>
        <v>0.254</v>
      </c>
      <c r="S317" s="187">
        <v>0</v>
      </c>
      <c r="T317" s="188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89" t="s">
        <v>176</v>
      </c>
      <c r="AT317" s="189" t="s">
        <v>254</v>
      </c>
      <c r="AU317" s="189" t="s">
        <v>82</v>
      </c>
      <c r="AY317" s="17" t="s">
        <v>126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7" t="s">
        <v>80</v>
      </c>
      <c r="BK317" s="190">
        <f>ROUND(I317*H317,2)</f>
        <v>0</v>
      </c>
      <c r="BL317" s="17" t="s">
        <v>133</v>
      </c>
      <c r="BM317" s="189" t="s">
        <v>507</v>
      </c>
    </row>
    <row r="318" s="13" customFormat="1">
      <c r="A318" s="13"/>
      <c r="B318" s="191"/>
      <c r="C318" s="13"/>
      <c r="D318" s="192" t="s">
        <v>135</v>
      </c>
      <c r="E318" s="193" t="s">
        <v>1</v>
      </c>
      <c r="F318" s="194" t="s">
        <v>80</v>
      </c>
      <c r="G318" s="13"/>
      <c r="H318" s="195">
        <v>1</v>
      </c>
      <c r="I318" s="196"/>
      <c r="J318" s="13"/>
      <c r="K318" s="13"/>
      <c r="L318" s="191"/>
      <c r="M318" s="197"/>
      <c r="N318" s="198"/>
      <c r="O318" s="198"/>
      <c r="P318" s="198"/>
      <c r="Q318" s="198"/>
      <c r="R318" s="198"/>
      <c r="S318" s="198"/>
      <c r="T318" s="19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3" t="s">
        <v>135</v>
      </c>
      <c r="AU318" s="193" t="s">
        <v>82</v>
      </c>
      <c r="AV318" s="13" t="s">
        <v>82</v>
      </c>
      <c r="AW318" s="13" t="s">
        <v>30</v>
      </c>
      <c r="AX318" s="13" t="s">
        <v>80</v>
      </c>
      <c r="AY318" s="193" t="s">
        <v>126</v>
      </c>
    </row>
    <row r="319" s="2" customFormat="1" ht="24.15" customHeight="1">
      <c r="A319" s="36"/>
      <c r="B319" s="177"/>
      <c r="C319" s="208" t="s">
        <v>508</v>
      </c>
      <c r="D319" s="208" t="s">
        <v>254</v>
      </c>
      <c r="E319" s="209" t="s">
        <v>509</v>
      </c>
      <c r="F319" s="210" t="s">
        <v>510</v>
      </c>
      <c r="G319" s="211" t="s">
        <v>311</v>
      </c>
      <c r="H319" s="212">
        <v>3</v>
      </c>
      <c r="I319" s="213"/>
      <c r="J319" s="214">
        <f>ROUND(I319*H319,2)</f>
        <v>0</v>
      </c>
      <c r="K319" s="210" t="s">
        <v>132</v>
      </c>
      <c r="L319" s="215"/>
      <c r="M319" s="216" t="s">
        <v>1</v>
      </c>
      <c r="N319" s="217" t="s">
        <v>38</v>
      </c>
      <c r="O319" s="75"/>
      <c r="P319" s="187">
        <f>O319*H319</f>
        <v>0</v>
      </c>
      <c r="Q319" s="187">
        <v>0.54800000000000004</v>
      </c>
      <c r="R319" s="187">
        <f>Q319*H319</f>
        <v>1.6440000000000001</v>
      </c>
      <c r="S319" s="187">
        <v>0</v>
      </c>
      <c r="T319" s="188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89" t="s">
        <v>176</v>
      </c>
      <c r="AT319" s="189" t="s">
        <v>254</v>
      </c>
      <c r="AU319" s="189" t="s">
        <v>82</v>
      </c>
      <c r="AY319" s="17" t="s">
        <v>126</v>
      </c>
      <c r="BE319" s="190">
        <f>IF(N319="základní",J319,0)</f>
        <v>0</v>
      </c>
      <c r="BF319" s="190">
        <f>IF(N319="snížená",J319,0)</f>
        <v>0</v>
      </c>
      <c r="BG319" s="190">
        <f>IF(N319="zákl. přenesená",J319,0)</f>
        <v>0</v>
      </c>
      <c r="BH319" s="190">
        <f>IF(N319="sníž. přenesená",J319,0)</f>
        <v>0</v>
      </c>
      <c r="BI319" s="190">
        <f>IF(N319="nulová",J319,0)</f>
        <v>0</v>
      </c>
      <c r="BJ319" s="17" t="s">
        <v>80</v>
      </c>
      <c r="BK319" s="190">
        <f>ROUND(I319*H319,2)</f>
        <v>0</v>
      </c>
      <c r="BL319" s="17" t="s">
        <v>133</v>
      </c>
      <c r="BM319" s="189" t="s">
        <v>511</v>
      </c>
    </row>
    <row r="320" s="13" customFormat="1">
      <c r="A320" s="13"/>
      <c r="B320" s="191"/>
      <c r="C320" s="13"/>
      <c r="D320" s="192" t="s">
        <v>135</v>
      </c>
      <c r="E320" s="193" t="s">
        <v>1</v>
      </c>
      <c r="F320" s="194" t="s">
        <v>141</v>
      </c>
      <c r="G320" s="13"/>
      <c r="H320" s="195">
        <v>3</v>
      </c>
      <c r="I320" s="196"/>
      <c r="J320" s="13"/>
      <c r="K320" s="13"/>
      <c r="L320" s="191"/>
      <c r="M320" s="197"/>
      <c r="N320" s="198"/>
      <c r="O320" s="198"/>
      <c r="P320" s="198"/>
      <c r="Q320" s="198"/>
      <c r="R320" s="198"/>
      <c r="S320" s="198"/>
      <c r="T320" s="19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93" t="s">
        <v>135</v>
      </c>
      <c r="AU320" s="193" t="s">
        <v>82</v>
      </c>
      <c r="AV320" s="13" t="s">
        <v>82</v>
      </c>
      <c r="AW320" s="13" t="s">
        <v>30</v>
      </c>
      <c r="AX320" s="13" t="s">
        <v>80</v>
      </c>
      <c r="AY320" s="193" t="s">
        <v>126</v>
      </c>
    </row>
    <row r="321" s="2" customFormat="1" ht="16.5" customHeight="1">
      <c r="A321" s="36"/>
      <c r="B321" s="177"/>
      <c r="C321" s="208" t="s">
        <v>512</v>
      </c>
      <c r="D321" s="208" t="s">
        <v>254</v>
      </c>
      <c r="E321" s="209" t="s">
        <v>513</v>
      </c>
      <c r="F321" s="210" t="s">
        <v>514</v>
      </c>
      <c r="G321" s="211" t="s">
        <v>311</v>
      </c>
      <c r="H321" s="212">
        <v>4</v>
      </c>
      <c r="I321" s="213"/>
      <c r="J321" s="214">
        <f>ROUND(I321*H321,2)</f>
        <v>0</v>
      </c>
      <c r="K321" s="210" t="s">
        <v>132</v>
      </c>
      <c r="L321" s="215"/>
      <c r="M321" s="216" t="s">
        <v>1</v>
      </c>
      <c r="N321" s="217" t="s">
        <v>38</v>
      </c>
      <c r="O321" s="75"/>
      <c r="P321" s="187">
        <f>O321*H321</f>
        <v>0</v>
      </c>
      <c r="Q321" s="187">
        <v>0.00089999999999999998</v>
      </c>
      <c r="R321" s="187">
        <f>Q321*H321</f>
        <v>0.0035999999999999999</v>
      </c>
      <c r="S321" s="187">
        <v>0</v>
      </c>
      <c r="T321" s="188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89" t="s">
        <v>176</v>
      </c>
      <c r="AT321" s="189" t="s">
        <v>254</v>
      </c>
      <c r="AU321" s="189" t="s">
        <v>82</v>
      </c>
      <c r="AY321" s="17" t="s">
        <v>126</v>
      </c>
      <c r="BE321" s="190">
        <f>IF(N321="základní",J321,0)</f>
        <v>0</v>
      </c>
      <c r="BF321" s="190">
        <f>IF(N321="snížená",J321,0)</f>
        <v>0</v>
      </c>
      <c r="BG321" s="190">
        <f>IF(N321="zákl. přenesená",J321,0)</f>
        <v>0</v>
      </c>
      <c r="BH321" s="190">
        <f>IF(N321="sníž. přenesená",J321,0)</f>
        <v>0</v>
      </c>
      <c r="BI321" s="190">
        <f>IF(N321="nulová",J321,0)</f>
        <v>0</v>
      </c>
      <c r="BJ321" s="17" t="s">
        <v>80</v>
      </c>
      <c r="BK321" s="190">
        <f>ROUND(I321*H321,2)</f>
        <v>0</v>
      </c>
      <c r="BL321" s="17" t="s">
        <v>133</v>
      </c>
      <c r="BM321" s="189" t="s">
        <v>515</v>
      </c>
    </row>
    <row r="322" s="13" customFormat="1">
      <c r="A322" s="13"/>
      <c r="B322" s="191"/>
      <c r="C322" s="13"/>
      <c r="D322" s="192" t="s">
        <v>135</v>
      </c>
      <c r="E322" s="193" t="s">
        <v>1</v>
      </c>
      <c r="F322" s="194" t="s">
        <v>133</v>
      </c>
      <c r="G322" s="13"/>
      <c r="H322" s="195">
        <v>4</v>
      </c>
      <c r="I322" s="196"/>
      <c r="J322" s="13"/>
      <c r="K322" s="13"/>
      <c r="L322" s="191"/>
      <c r="M322" s="197"/>
      <c r="N322" s="198"/>
      <c r="O322" s="198"/>
      <c r="P322" s="198"/>
      <c r="Q322" s="198"/>
      <c r="R322" s="198"/>
      <c r="S322" s="198"/>
      <c r="T322" s="19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3" t="s">
        <v>135</v>
      </c>
      <c r="AU322" s="193" t="s">
        <v>82</v>
      </c>
      <c r="AV322" s="13" t="s">
        <v>82</v>
      </c>
      <c r="AW322" s="13" t="s">
        <v>30</v>
      </c>
      <c r="AX322" s="13" t="s">
        <v>80</v>
      </c>
      <c r="AY322" s="193" t="s">
        <v>126</v>
      </c>
    </row>
    <row r="323" s="2" customFormat="1" ht="16.5" customHeight="1">
      <c r="A323" s="36"/>
      <c r="B323" s="177"/>
      <c r="C323" s="208" t="s">
        <v>380</v>
      </c>
      <c r="D323" s="208" t="s">
        <v>254</v>
      </c>
      <c r="E323" s="209" t="s">
        <v>516</v>
      </c>
      <c r="F323" s="210" t="s">
        <v>517</v>
      </c>
      <c r="G323" s="211" t="s">
        <v>311</v>
      </c>
      <c r="H323" s="212">
        <v>4</v>
      </c>
      <c r="I323" s="213"/>
      <c r="J323" s="214">
        <f>ROUND(I323*H323,2)</f>
        <v>0</v>
      </c>
      <c r="K323" s="210" t="s">
        <v>132</v>
      </c>
      <c r="L323" s="215"/>
      <c r="M323" s="216" t="s">
        <v>1</v>
      </c>
      <c r="N323" s="217" t="s">
        <v>38</v>
      </c>
      <c r="O323" s="75"/>
      <c r="P323" s="187">
        <f>O323*H323</f>
        <v>0</v>
      </c>
      <c r="Q323" s="187">
        <v>0.0011000000000000001</v>
      </c>
      <c r="R323" s="187">
        <f>Q323*H323</f>
        <v>0.0044000000000000003</v>
      </c>
      <c r="S323" s="187">
        <v>0</v>
      </c>
      <c r="T323" s="188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89" t="s">
        <v>176</v>
      </c>
      <c r="AT323" s="189" t="s">
        <v>254</v>
      </c>
      <c r="AU323" s="189" t="s">
        <v>82</v>
      </c>
      <c r="AY323" s="17" t="s">
        <v>126</v>
      </c>
      <c r="BE323" s="190">
        <f>IF(N323="základní",J323,0)</f>
        <v>0</v>
      </c>
      <c r="BF323" s="190">
        <f>IF(N323="snížená",J323,0)</f>
        <v>0</v>
      </c>
      <c r="BG323" s="190">
        <f>IF(N323="zákl. přenesená",J323,0)</f>
        <v>0</v>
      </c>
      <c r="BH323" s="190">
        <f>IF(N323="sníž. přenesená",J323,0)</f>
        <v>0</v>
      </c>
      <c r="BI323" s="190">
        <f>IF(N323="nulová",J323,0)</f>
        <v>0</v>
      </c>
      <c r="BJ323" s="17" t="s">
        <v>80</v>
      </c>
      <c r="BK323" s="190">
        <f>ROUND(I323*H323,2)</f>
        <v>0</v>
      </c>
      <c r="BL323" s="17" t="s">
        <v>133</v>
      </c>
      <c r="BM323" s="189" t="s">
        <v>518</v>
      </c>
    </row>
    <row r="324" s="13" customFormat="1">
      <c r="A324" s="13"/>
      <c r="B324" s="191"/>
      <c r="C324" s="13"/>
      <c r="D324" s="192" t="s">
        <v>135</v>
      </c>
      <c r="E324" s="193" t="s">
        <v>1</v>
      </c>
      <c r="F324" s="194" t="s">
        <v>133</v>
      </c>
      <c r="G324" s="13"/>
      <c r="H324" s="195">
        <v>4</v>
      </c>
      <c r="I324" s="196"/>
      <c r="J324" s="13"/>
      <c r="K324" s="13"/>
      <c r="L324" s="191"/>
      <c r="M324" s="197"/>
      <c r="N324" s="198"/>
      <c r="O324" s="198"/>
      <c r="P324" s="198"/>
      <c r="Q324" s="198"/>
      <c r="R324" s="198"/>
      <c r="S324" s="198"/>
      <c r="T324" s="19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3" t="s">
        <v>135</v>
      </c>
      <c r="AU324" s="193" t="s">
        <v>82</v>
      </c>
      <c r="AV324" s="13" t="s">
        <v>82</v>
      </c>
      <c r="AW324" s="13" t="s">
        <v>30</v>
      </c>
      <c r="AX324" s="13" t="s">
        <v>80</v>
      </c>
      <c r="AY324" s="193" t="s">
        <v>126</v>
      </c>
    </row>
    <row r="325" s="2" customFormat="1" ht="16.5" customHeight="1">
      <c r="A325" s="36"/>
      <c r="B325" s="177"/>
      <c r="C325" s="208" t="s">
        <v>519</v>
      </c>
      <c r="D325" s="208" t="s">
        <v>254</v>
      </c>
      <c r="E325" s="209" t="s">
        <v>520</v>
      </c>
      <c r="F325" s="210" t="s">
        <v>521</v>
      </c>
      <c r="G325" s="211" t="s">
        <v>311</v>
      </c>
      <c r="H325" s="212">
        <v>3</v>
      </c>
      <c r="I325" s="213"/>
      <c r="J325" s="214">
        <f>ROUND(I325*H325,2)</f>
        <v>0</v>
      </c>
      <c r="K325" s="210" t="s">
        <v>132</v>
      </c>
      <c r="L325" s="215"/>
      <c r="M325" s="216" t="s">
        <v>1</v>
      </c>
      <c r="N325" s="217" t="s">
        <v>38</v>
      </c>
      <c r="O325" s="75"/>
      <c r="P325" s="187">
        <f>O325*H325</f>
        <v>0</v>
      </c>
      <c r="Q325" s="187">
        <v>0.00059999999999999995</v>
      </c>
      <c r="R325" s="187">
        <f>Q325*H325</f>
        <v>0.0018</v>
      </c>
      <c r="S325" s="187">
        <v>0</v>
      </c>
      <c r="T325" s="188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189" t="s">
        <v>176</v>
      </c>
      <c r="AT325" s="189" t="s">
        <v>254</v>
      </c>
      <c r="AU325" s="189" t="s">
        <v>82</v>
      </c>
      <c r="AY325" s="17" t="s">
        <v>126</v>
      </c>
      <c r="BE325" s="190">
        <f>IF(N325="základní",J325,0)</f>
        <v>0</v>
      </c>
      <c r="BF325" s="190">
        <f>IF(N325="snížená",J325,0)</f>
        <v>0</v>
      </c>
      <c r="BG325" s="190">
        <f>IF(N325="zákl. přenesená",J325,0)</f>
        <v>0</v>
      </c>
      <c r="BH325" s="190">
        <f>IF(N325="sníž. přenesená",J325,0)</f>
        <v>0</v>
      </c>
      <c r="BI325" s="190">
        <f>IF(N325="nulová",J325,0)</f>
        <v>0</v>
      </c>
      <c r="BJ325" s="17" t="s">
        <v>80</v>
      </c>
      <c r="BK325" s="190">
        <f>ROUND(I325*H325,2)</f>
        <v>0</v>
      </c>
      <c r="BL325" s="17" t="s">
        <v>133</v>
      </c>
      <c r="BM325" s="189" t="s">
        <v>522</v>
      </c>
    </row>
    <row r="326" s="13" customFormat="1">
      <c r="A326" s="13"/>
      <c r="B326" s="191"/>
      <c r="C326" s="13"/>
      <c r="D326" s="192" t="s">
        <v>135</v>
      </c>
      <c r="E326" s="193" t="s">
        <v>1</v>
      </c>
      <c r="F326" s="194" t="s">
        <v>141</v>
      </c>
      <c r="G326" s="13"/>
      <c r="H326" s="195">
        <v>3</v>
      </c>
      <c r="I326" s="196"/>
      <c r="J326" s="13"/>
      <c r="K326" s="13"/>
      <c r="L326" s="191"/>
      <c r="M326" s="197"/>
      <c r="N326" s="198"/>
      <c r="O326" s="198"/>
      <c r="P326" s="198"/>
      <c r="Q326" s="198"/>
      <c r="R326" s="198"/>
      <c r="S326" s="198"/>
      <c r="T326" s="19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3" t="s">
        <v>135</v>
      </c>
      <c r="AU326" s="193" t="s">
        <v>82</v>
      </c>
      <c r="AV326" s="13" t="s">
        <v>82</v>
      </c>
      <c r="AW326" s="13" t="s">
        <v>30</v>
      </c>
      <c r="AX326" s="13" t="s">
        <v>80</v>
      </c>
      <c r="AY326" s="193" t="s">
        <v>126</v>
      </c>
    </row>
    <row r="327" s="2" customFormat="1" ht="16.5" customHeight="1">
      <c r="A327" s="36"/>
      <c r="B327" s="177"/>
      <c r="C327" s="208" t="s">
        <v>358</v>
      </c>
      <c r="D327" s="208" t="s">
        <v>254</v>
      </c>
      <c r="E327" s="209" t="s">
        <v>523</v>
      </c>
      <c r="F327" s="210" t="s">
        <v>524</v>
      </c>
      <c r="G327" s="211" t="s">
        <v>311</v>
      </c>
      <c r="H327" s="212">
        <v>3</v>
      </c>
      <c r="I327" s="213"/>
      <c r="J327" s="214">
        <f>ROUND(I327*H327,2)</f>
        <v>0</v>
      </c>
      <c r="K327" s="210" t="s">
        <v>132</v>
      </c>
      <c r="L327" s="215"/>
      <c r="M327" s="216" t="s">
        <v>1</v>
      </c>
      <c r="N327" s="217" t="s">
        <v>38</v>
      </c>
      <c r="O327" s="75"/>
      <c r="P327" s="187">
        <f>O327*H327</f>
        <v>0</v>
      </c>
      <c r="Q327" s="187">
        <v>0.00050000000000000001</v>
      </c>
      <c r="R327" s="187">
        <f>Q327*H327</f>
        <v>0.0015</v>
      </c>
      <c r="S327" s="187">
        <v>0</v>
      </c>
      <c r="T327" s="188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189" t="s">
        <v>176</v>
      </c>
      <c r="AT327" s="189" t="s">
        <v>254</v>
      </c>
      <c r="AU327" s="189" t="s">
        <v>82</v>
      </c>
      <c r="AY327" s="17" t="s">
        <v>126</v>
      </c>
      <c r="BE327" s="190">
        <f>IF(N327="základní",J327,0)</f>
        <v>0</v>
      </c>
      <c r="BF327" s="190">
        <f>IF(N327="snížená",J327,0)</f>
        <v>0</v>
      </c>
      <c r="BG327" s="190">
        <f>IF(N327="zákl. přenesená",J327,0)</f>
        <v>0</v>
      </c>
      <c r="BH327" s="190">
        <f>IF(N327="sníž. přenesená",J327,0)</f>
        <v>0</v>
      </c>
      <c r="BI327" s="190">
        <f>IF(N327="nulová",J327,0)</f>
        <v>0</v>
      </c>
      <c r="BJ327" s="17" t="s">
        <v>80</v>
      </c>
      <c r="BK327" s="190">
        <f>ROUND(I327*H327,2)</f>
        <v>0</v>
      </c>
      <c r="BL327" s="17" t="s">
        <v>133</v>
      </c>
      <c r="BM327" s="189" t="s">
        <v>525</v>
      </c>
    </row>
    <row r="328" s="13" customFormat="1">
      <c r="A328" s="13"/>
      <c r="B328" s="191"/>
      <c r="C328" s="13"/>
      <c r="D328" s="192" t="s">
        <v>135</v>
      </c>
      <c r="E328" s="193" t="s">
        <v>1</v>
      </c>
      <c r="F328" s="194" t="s">
        <v>141</v>
      </c>
      <c r="G328" s="13"/>
      <c r="H328" s="195">
        <v>3</v>
      </c>
      <c r="I328" s="196"/>
      <c r="J328" s="13"/>
      <c r="K328" s="13"/>
      <c r="L328" s="191"/>
      <c r="M328" s="197"/>
      <c r="N328" s="198"/>
      <c r="O328" s="198"/>
      <c r="P328" s="198"/>
      <c r="Q328" s="198"/>
      <c r="R328" s="198"/>
      <c r="S328" s="198"/>
      <c r="T328" s="19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3" t="s">
        <v>135</v>
      </c>
      <c r="AU328" s="193" t="s">
        <v>82</v>
      </c>
      <c r="AV328" s="13" t="s">
        <v>82</v>
      </c>
      <c r="AW328" s="13" t="s">
        <v>30</v>
      </c>
      <c r="AX328" s="13" t="s">
        <v>80</v>
      </c>
      <c r="AY328" s="193" t="s">
        <v>126</v>
      </c>
    </row>
    <row r="329" s="2" customFormat="1" ht="24.15" customHeight="1">
      <c r="A329" s="36"/>
      <c r="B329" s="177"/>
      <c r="C329" s="208" t="s">
        <v>526</v>
      </c>
      <c r="D329" s="208" t="s">
        <v>254</v>
      </c>
      <c r="E329" s="209" t="s">
        <v>527</v>
      </c>
      <c r="F329" s="210" t="s">
        <v>528</v>
      </c>
      <c r="G329" s="211" t="s">
        <v>311</v>
      </c>
      <c r="H329" s="212">
        <v>14</v>
      </c>
      <c r="I329" s="213"/>
      <c r="J329" s="214">
        <f>ROUND(I329*H329,2)</f>
        <v>0</v>
      </c>
      <c r="K329" s="210" t="s">
        <v>132</v>
      </c>
      <c r="L329" s="215"/>
      <c r="M329" s="216" t="s">
        <v>1</v>
      </c>
      <c r="N329" s="217" t="s">
        <v>38</v>
      </c>
      <c r="O329" s="75"/>
      <c r="P329" s="187">
        <f>O329*H329</f>
        <v>0</v>
      </c>
      <c r="Q329" s="187">
        <v>0.002</v>
      </c>
      <c r="R329" s="187">
        <f>Q329*H329</f>
        <v>0.028000000000000001</v>
      </c>
      <c r="S329" s="187">
        <v>0</v>
      </c>
      <c r="T329" s="188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89" t="s">
        <v>176</v>
      </c>
      <c r="AT329" s="189" t="s">
        <v>254</v>
      </c>
      <c r="AU329" s="189" t="s">
        <v>82</v>
      </c>
      <c r="AY329" s="17" t="s">
        <v>126</v>
      </c>
      <c r="BE329" s="190">
        <f>IF(N329="základní",J329,0)</f>
        <v>0</v>
      </c>
      <c r="BF329" s="190">
        <f>IF(N329="snížená",J329,0)</f>
        <v>0</v>
      </c>
      <c r="BG329" s="190">
        <f>IF(N329="zákl. přenesená",J329,0)</f>
        <v>0</v>
      </c>
      <c r="BH329" s="190">
        <f>IF(N329="sníž. přenesená",J329,0)</f>
        <v>0</v>
      </c>
      <c r="BI329" s="190">
        <f>IF(N329="nulová",J329,0)</f>
        <v>0</v>
      </c>
      <c r="BJ329" s="17" t="s">
        <v>80</v>
      </c>
      <c r="BK329" s="190">
        <f>ROUND(I329*H329,2)</f>
        <v>0</v>
      </c>
      <c r="BL329" s="17" t="s">
        <v>133</v>
      </c>
      <c r="BM329" s="189" t="s">
        <v>529</v>
      </c>
    </row>
    <row r="330" s="13" customFormat="1">
      <c r="A330" s="13"/>
      <c r="B330" s="191"/>
      <c r="C330" s="13"/>
      <c r="D330" s="192" t="s">
        <v>135</v>
      </c>
      <c r="E330" s="193" t="s">
        <v>1</v>
      </c>
      <c r="F330" s="194" t="s">
        <v>205</v>
      </c>
      <c r="G330" s="13"/>
      <c r="H330" s="195">
        <v>14</v>
      </c>
      <c r="I330" s="196"/>
      <c r="J330" s="13"/>
      <c r="K330" s="13"/>
      <c r="L330" s="191"/>
      <c r="M330" s="197"/>
      <c r="N330" s="198"/>
      <c r="O330" s="198"/>
      <c r="P330" s="198"/>
      <c r="Q330" s="198"/>
      <c r="R330" s="198"/>
      <c r="S330" s="198"/>
      <c r="T330" s="19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93" t="s">
        <v>135</v>
      </c>
      <c r="AU330" s="193" t="s">
        <v>82</v>
      </c>
      <c r="AV330" s="13" t="s">
        <v>82</v>
      </c>
      <c r="AW330" s="13" t="s">
        <v>30</v>
      </c>
      <c r="AX330" s="13" t="s">
        <v>80</v>
      </c>
      <c r="AY330" s="193" t="s">
        <v>126</v>
      </c>
    </row>
    <row r="331" s="2" customFormat="1" ht="24.15" customHeight="1">
      <c r="A331" s="36"/>
      <c r="B331" s="177"/>
      <c r="C331" s="178" t="s">
        <v>530</v>
      </c>
      <c r="D331" s="178" t="s">
        <v>128</v>
      </c>
      <c r="E331" s="179" t="s">
        <v>531</v>
      </c>
      <c r="F331" s="180" t="s">
        <v>532</v>
      </c>
      <c r="G331" s="181" t="s">
        <v>311</v>
      </c>
      <c r="H331" s="182">
        <v>4</v>
      </c>
      <c r="I331" s="183"/>
      <c r="J331" s="184">
        <f>ROUND(I331*H331,2)</f>
        <v>0</v>
      </c>
      <c r="K331" s="180" t="s">
        <v>132</v>
      </c>
      <c r="L331" s="37"/>
      <c r="M331" s="185" t="s">
        <v>1</v>
      </c>
      <c r="N331" s="186" t="s">
        <v>38</v>
      </c>
      <c r="O331" s="75"/>
      <c r="P331" s="187">
        <f>O331*H331</f>
        <v>0</v>
      </c>
      <c r="Q331" s="187">
        <v>0.082051250000000006</v>
      </c>
      <c r="R331" s="187">
        <f>Q331*H331</f>
        <v>0.32820500000000002</v>
      </c>
      <c r="S331" s="187">
        <v>0</v>
      </c>
      <c r="T331" s="188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189" t="s">
        <v>133</v>
      </c>
      <c r="AT331" s="189" t="s">
        <v>128</v>
      </c>
      <c r="AU331" s="189" t="s">
        <v>82</v>
      </c>
      <c r="AY331" s="17" t="s">
        <v>126</v>
      </c>
      <c r="BE331" s="190">
        <f>IF(N331="základní",J331,0)</f>
        <v>0</v>
      </c>
      <c r="BF331" s="190">
        <f>IF(N331="snížená",J331,0)</f>
        <v>0</v>
      </c>
      <c r="BG331" s="190">
        <f>IF(N331="zákl. přenesená",J331,0)</f>
        <v>0</v>
      </c>
      <c r="BH331" s="190">
        <f>IF(N331="sníž. přenesená",J331,0)</f>
        <v>0</v>
      </c>
      <c r="BI331" s="190">
        <f>IF(N331="nulová",J331,0)</f>
        <v>0</v>
      </c>
      <c r="BJ331" s="17" t="s">
        <v>80</v>
      </c>
      <c r="BK331" s="190">
        <f>ROUND(I331*H331,2)</f>
        <v>0</v>
      </c>
      <c r="BL331" s="17" t="s">
        <v>133</v>
      </c>
      <c r="BM331" s="189" t="s">
        <v>533</v>
      </c>
    </row>
    <row r="332" s="13" customFormat="1">
      <c r="A332" s="13"/>
      <c r="B332" s="191"/>
      <c r="C332" s="13"/>
      <c r="D332" s="192" t="s">
        <v>135</v>
      </c>
      <c r="E332" s="193" t="s">
        <v>1</v>
      </c>
      <c r="F332" s="194" t="s">
        <v>133</v>
      </c>
      <c r="G332" s="13"/>
      <c r="H332" s="195">
        <v>4</v>
      </c>
      <c r="I332" s="196"/>
      <c r="J332" s="13"/>
      <c r="K332" s="13"/>
      <c r="L332" s="191"/>
      <c r="M332" s="197"/>
      <c r="N332" s="198"/>
      <c r="O332" s="198"/>
      <c r="P332" s="198"/>
      <c r="Q332" s="198"/>
      <c r="R332" s="198"/>
      <c r="S332" s="198"/>
      <c r="T332" s="19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3" t="s">
        <v>135</v>
      </c>
      <c r="AU332" s="193" t="s">
        <v>82</v>
      </c>
      <c r="AV332" s="13" t="s">
        <v>82</v>
      </c>
      <c r="AW332" s="13" t="s">
        <v>30</v>
      </c>
      <c r="AX332" s="13" t="s">
        <v>80</v>
      </c>
      <c r="AY332" s="193" t="s">
        <v>126</v>
      </c>
    </row>
    <row r="333" s="2" customFormat="1" ht="33" customHeight="1">
      <c r="A333" s="36"/>
      <c r="B333" s="177"/>
      <c r="C333" s="178" t="s">
        <v>534</v>
      </c>
      <c r="D333" s="178" t="s">
        <v>128</v>
      </c>
      <c r="E333" s="179" t="s">
        <v>535</v>
      </c>
      <c r="F333" s="180" t="s">
        <v>536</v>
      </c>
      <c r="G333" s="181" t="s">
        <v>311</v>
      </c>
      <c r="H333" s="182">
        <v>4</v>
      </c>
      <c r="I333" s="183"/>
      <c r="J333" s="184">
        <f>ROUND(I333*H333,2)</f>
        <v>0</v>
      </c>
      <c r="K333" s="180" t="s">
        <v>132</v>
      </c>
      <c r="L333" s="37"/>
      <c r="M333" s="185" t="s">
        <v>1</v>
      </c>
      <c r="N333" s="186" t="s">
        <v>38</v>
      </c>
      <c r="O333" s="75"/>
      <c r="P333" s="187">
        <f>O333*H333</f>
        <v>0</v>
      </c>
      <c r="Q333" s="187">
        <v>0.0118894776</v>
      </c>
      <c r="R333" s="187">
        <f>Q333*H333</f>
        <v>0.0475579104</v>
      </c>
      <c r="S333" s="187">
        <v>0</v>
      </c>
      <c r="T333" s="188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89" t="s">
        <v>133</v>
      </c>
      <c r="AT333" s="189" t="s">
        <v>128</v>
      </c>
      <c r="AU333" s="189" t="s">
        <v>82</v>
      </c>
      <c r="AY333" s="17" t="s">
        <v>126</v>
      </c>
      <c r="BE333" s="190">
        <f>IF(N333="základní",J333,0)</f>
        <v>0</v>
      </c>
      <c r="BF333" s="190">
        <f>IF(N333="snížená",J333,0)</f>
        <v>0</v>
      </c>
      <c r="BG333" s="190">
        <f>IF(N333="zákl. přenesená",J333,0)</f>
        <v>0</v>
      </c>
      <c r="BH333" s="190">
        <f>IF(N333="sníž. přenesená",J333,0)</f>
        <v>0</v>
      </c>
      <c r="BI333" s="190">
        <f>IF(N333="nulová",J333,0)</f>
        <v>0</v>
      </c>
      <c r="BJ333" s="17" t="s">
        <v>80</v>
      </c>
      <c r="BK333" s="190">
        <f>ROUND(I333*H333,2)</f>
        <v>0</v>
      </c>
      <c r="BL333" s="17" t="s">
        <v>133</v>
      </c>
      <c r="BM333" s="189" t="s">
        <v>537</v>
      </c>
    </row>
    <row r="334" s="13" customFormat="1">
      <c r="A334" s="13"/>
      <c r="B334" s="191"/>
      <c r="C334" s="13"/>
      <c r="D334" s="192" t="s">
        <v>135</v>
      </c>
      <c r="E334" s="193" t="s">
        <v>1</v>
      </c>
      <c r="F334" s="194" t="s">
        <v>133</v>
      </c>
      <c r="G334" s="13"/>
      <c r="H334" s="195">
        <v>4</v>
      </c>
      <c r="I334" s="196"/>
      <c r="J334" s="13"/>
      <c r="K334" s="13"/>
      <c r="L334" s="191"/>
      <c r="M334" s="197"/>
      <c r="N334" s="198"/>
      <c r="O334" s="198"/>
      <c r="P334" s="198"/>
      <c r="Q334" s="198"/>
      <c r="R334" s="198"/>
      <c r="S334" s="198"/>
      <c r="T334" s="19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3" t="s">
        <v>135</v>
      </c>
      <c r="AU334" s="193" t="s">
        <v>82</v>
      </c>
      <c r="AV334" s="13" t="s">
        <v>82</v>
      </c>
      <c r="AW334" s="13" t="s">
        <v>30</v>
      </c>
      <c r="AX334" s="13" t="s">
        <v>80</v>
      </c>
      <c r="AY334" s="193" t="s">
        <v>126</v>
      </c>
    </row>
    <row r="335" s="2" customFormat="1" ht="24.15" customHeight="1">
      <c r="A335" s="36"/>
      <c r="B335" s="177"/>
      <c r="C335" s="178" t="s">
        <v>538</v>
      </c>
      <c r="D335" s="178" t="s">
        <v>128</v>
      </c>
      <c r="E335" s="179" t="s">
        <v>539</v>
      </c>
      <c r="F335" s="180" t="s">
        <v>540</v>
      </c>
      <c r="G335" s="181" t="s">
        <v>311</v>
      </c>
      <c r="H335" s="182">
        <v>4</v>
      </c>
      <c r="I335" s="183"/>
      <c r="J335" s="184">
        <f>ROUND(I335*H335,2)</f>
        <v>0</v>
      </c>
      <c r="K335" s="180" t="s">
        <v>132</v>
      </c>
      <c r="L335" s="37"/>
      <c r="M335" s="185" t="s">
        <v>1</v>
      </c>
      <c r="N335" s="186" t="s">
        <v>38</v>
      </c>
      <c r="O335" s="75"/>
      <c r="P335" s="187">
        <f>O335*H335</f>
        <v>0</v>
      </c>
      <c r="Q335" s="187">
        <v>0</v>
      </c>
      <c r="R335" s="187">
        <f>Q335*H335</f>
        <v>0</v>
      </c>
      <c r="S335" s="187">
        <v>0</v>
      </c>
      <c r="T335" s="188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189" t="s">
        <v>133</v>
      </c>
      <c r="AT335" s="189" t="s">
        <v>128</v>
      </c>
      <c r="AU335" s="189" t="s">
        <v>82</v>
      </c>
      <c r="AY335" s="17" t="s">
        <v>126</v>
      </c>
      <c r="BE335" s="190">
        <f>IF(N335="základní",J335,0)</f>
        <v>0</v>
      </c>
      <c r="BF335" s="190">
        <f>IF(N335="snížená",J335,0)</f>
        <v>0</v>
      </c>
      <c r="BG335" s="190">
        <f>IF(N335="zákl. přenesená",J335,0)</f>
        <v>0</v>
      </c>
      <c r="BH335" s="190">
        <f>IF(N335="sníž. přenesená",J335,0)</f>
        <v>0</v>
      </c>
      <c r="BI335" s="190">
        <f>IF(N335="nulová",J335,0)</f>
        <v>0</v>
      </c>
      <c r="BJ335" s="17" t="s">
        <v>80</v>
      </c>
      <c r="BK335" s="190">
        <f>ROUND(I335*H335,2)</f>
        <v>0</v>
      </c>
      <c r="BL335" s="17" t="s">
        <v>133</v>
      </c>
      <c r="BM335" s="189" t="s">
        <v>541</v>
      </c>
    </row>
    <row r="336" s="13" customFormat="1">
      <c r="A336" s="13"/>
      <c r="B336" s="191"/>
      <c r="C336" s="13"/>
      <c r="D336" s="192" t="s">
        <v>135</v>
      </c>
      <c r="E336" s="193" t="s">
        <v>1</v>
      </c>
      <c r="F336" s="194" t="s">
        <v>133</v>
      </c>
      <c r="G336" s="13"/>
      <c r="H336" s="195">
        <v>4</v>
      </c>
      <c r="I336" s="196"/>
      <c r="J336" s="13"/>
      <c r="K336" s="13"/>
      <c r="L336" s="191"/>
      <c r="M336" s="197"/>
      <c r="N336" s="198"/>
      <c r="O336" s="198"/>
      <c r="P336" s="198"/>
      <c r="Q336" s="198"/>
      <c r="R336" s="198"/>
      <c r="S336" s="198"/>
      <c r="T336" s="19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93" t="s">
        <v>135</v>
      </c>
      <c r="AU336" s="193" t="s">
        <v>82</v>
      </c>
      <c r="AV336" s="13" t="s">
        <v>82</v>
      </c>
      <c r="AW336" s="13" t="s">
        <v>30</v>
      </c>
      <c r="AX336" s="13" t="s">
        <v>80</v>
      </c>
      <c r="AY336" s="193" t="s">
        <v>126</v>
      </c>
    </row>
    <row r="337" s="2" customFormat="1" ht="33" customHeight="1">
      <c r="A337" s="36"/>
      <c r="B337" s="177"/>
      <c r="C337" s="178" t="s">
        <v>542</v>
      </c>
      <c r="D337" s="178" t="s">
        <v>128</v>
      </c>
      <c r="E337" s="179" t="s">
        <v>543</v>
      </c>
      <c r="F337" s="180" t="s">
        <v>544</v>
      </c>
      <c r="G337" s="181" t="s">
        <v>311</v>
      </c>
      <c r="H337" s="182">
        <v>4</v>
      </c>
      <c r="I337" s="183"/>
      <c r="J337" s="184">
        <f>ROUND(I337*H337,2)</f>
        <v>0</v>
      </c>
      <c r="K337" s="180" t="s">
        <v>132</v>
      </c>
      <c r="L337" s="37"/>
      <c r="M337" s="185" t="s">
        <v>1</v>
      </c>
      <c r="N337" s="186" t="s">
        <v>38</v>
      </c>
      <c r="O337" s="75"/>
      <c r="P337" s="187">
        <f>O337*H337</f>
        <v>0</v>
      </c>
      <c r="Q337" s="187">
        <v>0.037248799999999999</v>
      </c>
      <c r="R337" s="187">
        <f>Q337*H337</f>
        <v>0.14899519999999999</v>
      </c>
      <c r="S337" s="187">
        <v>0</v>
      </c>
      <c r="T337" s="188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89" t="s">
        <v>133</v>
      </c>
      <c r="AT337" s="189" t="s">
        <v>128</v>
      </c>
      <c r="AU337" s="189" t="s">
        <v>82</v>
      </c>
      <c r="AY337" s="17" t="s">
        <v>126</v>
      </c>
      <c r="BE337" s="190">
        <f>IF(N337="základní",J337,0)</f>
        <v>0</v>
      </c>
      <c r="BF337" s="190">
        <f>IF(N337="snížená",J337,0)</f>
        <v>0</v>
      </c>
      <c r="BG337" s="190">
        <f>IF(N337="zákl. přenesená",J337,0)</f>
        <v>0</v>
      </c>
      <c r="BH337" s="190">
        <f>IF(N337="sníž. přenesená",J337,0)</f>
        <v>0</v>
      </c>
      <c r="BI337" s="190">
        <f>IF(N337="nulová",J337,0)</f>
        <v>0</v>
      </c>
      <c r="BJ337" s="17" t="s">
        <v>80</v>
      </c>
      <c r="BK337" s="190">
        <f>ROUND(I337*H337,2)</f>
        <v>0</v>
      </c>
      <c r="BL337" s="17" t="s">
        <v>133</v>
      </c>
      <c r="BM337" s="189" t="s">
        <v>545</v>
      </c>
    </row>
    <row r="338" s="13" customFormat="1">
      <c r="A338" s="13"/>
      <c r="B338" s="191"/>
      <c r="C338" s="13"/>
      <c r="D338" s="192" t="s">
        <v>135</v>
      </c>
      <c r="E338" s="193" t="s">
        <v>1</v>
      </c>
      <c r="F338" s="194" t="s">
        <v>133</v>
      </c>
      <c r="G338" s="13"/>
      <c r="H338" s="195">
        <v>4</v>
      </c>
      <c r="I338" s="196"/>
      <c r="J338" s="13"/>
      <c r="K338" s="13"/>
      <c r="L338" s="191"/>
      <c r="M338" s="197"/>
      <c r="N338" s="198"/>
      <c r="O338" s="198"/>
      <c r="P338" s="198"/>
      <c r="Q338" s="198"/>
      <c r="R338" s="198"/>
      <c r="S338" s="198"/>
      <c r="T338" s="19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3" t="s">
        <v>135</v>
      </c>
      <c r="AU338" s="193" t="s">
        <v>82</v>
      </c>
      <c r="AV338" s="13" t="s">
        <v>82</v>
      </c>
      <c r="AW338" s="13" t="s">
        <v>30</v>
      </c>
      <c r="AX338" s="13" t="s">
        <v>80</v>
      </c>
      <c r="AY338" s="193" t="s">
        <v>126</v>
      </c>
    </row>
    <row r="339" s="2" customFormat="1" ht="24.15" customHeight="1">
      <c r="A339" s="36"/>
      <c r="B339" s="177"/>
      <c r="C339" s="178" t="s">
        <v>546</v>
      </c>
      <c r="D339" s="178" t="s">
        <v>128</v>
      </c>
      <c r="E339" s="179" t="s">
        <v>547</v>
      </c>
      <c r="F339" s="180" t="s">
        <v>548</v>
      </c>
      <c r="G339" s="181" t="s">
        <v>311</v>
      </c>
      <c r="H339" s="182">
        <v>3</v>
      </c>
      <c r="I339" s="183"/>
      <c r="J339" s="184">
        <f>ROUND(I339*H339,2)</f>
        <v>0</v>
      </c>
      <c r="K339" s="180" t="s">
        <v>132</v>
      </c>
      <c r="L339" s="37"/>
      <c r="M339" s="185" t="s">
        <v>1</v>
      </c>
      <c r="N339" s="186" t="s">
        <v>38</v>
      </c>
      <c r="O339" s="75"/>
      <c r="P339" s="187">
        <f>O339*H339</f>
        <v>0</v>
      </c>
      <c r="Q339" s="187">
        <v>0</v>
      </c>
      <c r="R339" s="187">
        <f>Q339*H339</f>
        <v>0</v>
      </c>
      <c r="S339" s="187">
        <v>0.10000000000000001</v>
      </c>
      <c r="T339" s="188">
        <f>S339*H339</f>
        <v>0.30000000000000004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189" t="s">
        <v>133</v>
      </c>
      <c r="AT339" s="189" t="s">
        <v>128</v>
      </c>
      <c r="AU339" s="189" t="s">
        <v>82</v>
      </c>
      <c r="AY339" s="17" t="s">
        <v>126</v>
      </c>
      <c r="BE339" s="190">
        <f>IF(N339="základní",J339,0)</f>
        <v>0</v>
      </c>
      <c r="BF339" s="190">
        <f>IF(N339="snížená",J339,0)</f>
        <v>0</v>
      </c>
      <c r="BG339" s="190">
        <f>IF(N339="zákl. přenesená",J339,0)</f>
        <v>0</v>
      </c>
      <c r="BH339" s="190">
        <f>IF(N339="sníž. přenesená",J339,0)</f>
        <v>0</v>
      </c>
      <c r="BI339" s="190">
        <f>IF(N339="nulová",J339,0)</f>
        <v>0</v>
      </c>
      <c r="BJ339" s="17" t="s">
        <v>80</v>
      </c>
      <c r="BK339" s="190">
        <f>ROUND(I339*H339,2)</f>
        <v>0</v>
      </c>
      <c r="BL339" s="17" t="s">
        <v>133</v>
      </c>
      <c r="BM339" s="189" t="s">
        <v>549</v>
      </c>
    </row>
    <row r="340" s="13" customFormat="1">
      <c r="A340" s="13"/>
      <c r="B340" s="191"/>
      <c r="C340" s="13"/>
      <c r="D340" s="192" t="s">
        <v>135</v>
      </c>
      <c r="E340" s="193" t="s">
        <v>1</v>
      </c>
      <c r="F340" s="194" t="s">
        <v>141</v>
      </c>
      <c r="G340" s="13"/>
      <c r="H340" s="195">
        <v>3</v>
      </c>
      <c r="I340" s="196"/>
      <c r="J340" s="13"/>
      <c r="K340" s="13"/>
      <c r="L340" s="191"/>
      <c r="M340" s="197"/>
      <c r="N340" s="198"/>
      <c r="O340" s="198"/>
      <c r="P340" s="198"/>
      <c r="Q340" s="198"/>
      <c r="R340" s="198"/>
      <c r="S340" s="198"/>
      <c r="T340" s="19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3" t="s">
        <v>135</v>
      </c>
      <c r="AU340" s="193" t="s">
        <v>82</v>
      </c>
      <c r="AV340" s="13" t="s">
        <v>82</v>
      </c>
      <c r="AW340" s="13" t="s">
        <v>30</v>
      </c>
      <c r="AX340" s="13" t="s">
        <v>80</v>
      </c>
      <c r="AY340" s="193" t="s">
        <v>126</v>
      </c>
    </row>
    <row r="341" s="2" customFormat="1" ht="37.8" customHeight="1">
      <c r="A341" s="36"/>
      <c r="B341" s="177"/>
      <c r="C341" s="178" t="s">
        <v>550</v>
      </c>
      <c r="D341" s="178" t="s">
        <v>128</v>
      </c>
      <c r="E341" s="179" t="s">
        <v>551</v>
      </c>
      <c r="F341" s="180" t="s">
        <v>552</v>
      </c>
      <c r="G341" s="181" t="s">
        <v>311</v>
      </c>
      <c r="H341" s="182">
        <v>3</v>
      </c>
      <c r="I341" s="183"/>
      <c r="J341" s="184">
        <f>ROUND(I341*H341,2)</f>
        <v>0</v>
      </c>
      <c r="K341" s="180" t="s">
        <v>132</v>
      </c>
      <c r="L341" s="37"/>
      <c r="M341" s="185" t="s">
        <v>1</v>
      </c>
      <c r="N341" s="186" t="s">
        <v>38</v>
      </c>
      <c r="O341" s="75"/>
      <c r="P341" s="187">
        <f>O341*H341</f>
        <v>0</v>
      </c>
      <c r="Q341" s="187">
        <v>0.089999999999999997</v>
      </c>
      <c r="R341" s="187">
        <f>Q341*H341</f>
        <v>0.27000000000000002</v>
      </c>
      <c r="S341" s="187">
        <v>0</v>
      </c>
      <c r="T341" s="188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89" t="s">
        <v>133</v>
      </c>
      <c r="AT341" s="189" t="s">
        <v>128</v>
      </c>
      <c r="AU341" s="189" t="s">
        <v>82</v>
      </c>
      <c r="AY341" s="17" t="s">
        <v>126</v>
      </c>
      <c r="BE341" s="190">
        <f>IF(N341="základní",J341,0)</f>
        <v>0</v>
      </c>
      <c r="BF341" s="190">
        <f>IF(N341="snížená",J341,0)</f>
        <v>0</v>
      </c>
      <c r="BG341" s="190">
        <f>IF(N341="zákl. přenesená",J341,0)</f>
        <v>0</v>
      </c>
      <c r="BH341" s="190">
        <f>IF(N341="sníž. přenesená",J341,0)</f>
        <v>0</v>
      </c>
      <c r="BI341" s="190">
        <f>IF(N341="nulová",J341,0)</f>
        <v>0</v>
      </c>
      <c r="BJ341" s="17" t="s">
        <v>80</v>
      </c>
      <c r="BK341" s="190">
        <f>ROUND(I341*H341,2)</f>
        <v>0</v>
      </c>
      <c r="BL341" s="17" t="s">
        <v>133</v>
      </c>
      <c r="BM341" s="189" t="s">
        <v>553</v>
      </c>
    </row>
    <row r="342" s="13" customFormat="1">
      <c r="A342" s="13"/>
      <c r="B342" s="191"/>
      <c r="C342" s="13"/>
      <c r="D342" s="192" t="s">
        <v>135</v>
      </c>
      <c r="E342" s="193" t="s">
        <v>1</v>
      </c>
      <c r="F342" s="194" t="s">
        <v>141</v>
      </c>
      <c r="G342" s="13"/>
      <c r="H342" s="195">
        <v>3</v>
      </c>
      <c r="I342" s="196"/>
      <c r="J342" s="13"/>
      <c r="K342" s="13"/>
      <c r="L342" s="191"/>
      <c r="M342" s="197"/>
      <c r="N342" s="198"/>
      <c r="O342" s="198"/>
      <c r="P342" s="198"/>
      <c r="Q342" s="198"/>
      <c r="R342" s="198"/>
      <c r="S342" s="198"/>
      <c r="T342" s="199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3" t="s">
        <v>135</v>
      </c>
      <c r="AU342" s="193" t="s">
        <v>82</v>
      </c>
      <c r="AV342" s="13" t="s">
        <v>82</v>
      </c>
      <c r="AW342" s="13" t="s">
        <v>30</v>
      </c>
      <c r="AX342" s="13" t="s">
        <v>80</v>
      </c>
      <c r="AY342" s="193" t="s">
        <v>126</v>
      </c>
    </row>
    <row r="343" s="2" customFormat="1" ht="24.15" customHeight="1">
      <c r="A343" s="36"/>
      <c r="B343" s="177"/>
      <c r="C343" s="208" t="s">
        <v>554</v>
      </c>
      <c r="D343" s="208" t="s">
        <v>254</v>
      </c>
      <c r="E343" s="209" t="s">
        <v>555</v>
      </c>
      <c r="F343" s="210" t="s">
        <v>556</v>
      </c>
      <c r="G343" s="211" t="s">
        <v>311</v>
      </c>
      <c r="H343" s="212">
        <v>3</v>
      </c>
      <c r="I343" s="213"/>
      <c r="J343" s="214">
        <f>ROUND(I343*H343,2)</f>
        <v>0</v>
      </c>
      <c r="K343" s="210" t="s">
        <v>132</v>
      </c>
      <c r="L343" s="215"/>
      <c r="M343" s="216" t="s">
        <v>1</v>
      </c>
      <c r="N343" s="217" t="s">
        <v>38</v>
      </c>
      <c r="O343" s="75"/>
      <c r="P343" s="187">
        <f>O343*H343</f>
        <v>0</v>
      </c>
      <c r="Q343" s="187">
        <v>0.154</v>
      </c>
      <c r="R343" s="187">
        <f>Q343*H343</f>
        <v>0.46199999999999997</v>
      </c>
      <c r="S343" s="187">
        <v>0</v>
      </c>
      <c r="T343" s="188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189" t="s">
        <v>176</v>
      </c>
      <c r="AT343" s="189" t="s">
        <v>254</v>
      </c>
      <c r="AU343" s="189" t="s">
        <v>82</v>
      </c>
      <c r="AY343" s="17" t="s">
        <v>126</v>
      </c>
      <c r="BE343" s="190">
        <f>IF(N343="základní",J343,0)</f>
        <v>0</v>
      </c>
      <c r="BF343" s="190">
        <f>IF(N343="snížená",J343,0)</f>
        <v>0</v>
      </c>
      <c r="BG343" s="190">
        <f>IF(N343="zákl. přenesená",J343,0)</f>
        <v>0</v>
      </c>
      <c r="BH343" s="190">
        <f>IF(N343="sníž. přenesená",J343,0)</f>
        <v>0</v>
      </c>
      <c r="BI343" s="190">
        <f>IF(N343="nulová",J343,0)</f>
        <v>0</v>
      </c>
      <c r="BJ343" s="17" t="s">
        <v>80</v>
      </c>
      <c r="BK343" s="190">
        <f>ROUND(I343*H343,2)</f>
        <v>0</v>
      </c>
      <c r="BL343" s="17" t="s">
        <v>133</v>
      </c>
      <c r="BM343" s="189" t="s">
        <v>557</v>
      </c>
    </row>
    <row r="344" s="13" customFormat="1">
      <c r="A344" s="13"/>
      <c r="B344" s="191"/>
      <c r="C344" s="13"/>
      <c r="D344" s="192" t="s">
        <v>135</v>
      </c>
      <c r="E344" s="193" t="s">
        <v>1</v>
      </c>
      <c r="F344" s="194" t="s">
        <v>141</v>
      </c>
      <c r="G344" s="13"/>
      <c r="H344" s="195">
        <v>3</v>
      </c>
      <c r="I344" s="196"/>
      <c r="J344" s="13"/>
      <c r="K344" s="13"/>
      <c r="L344" s="191"/>
      <c r="M344" s="197"/>
      <c r="N344" s="198"/>
      <c r="O344" s="198"/>
      <c r="P344" s="198"/>
      <c r="Q344" s="198"/>
      <c r="R344" s="198"/>
      <c r="S344" s="198"/>
      <c r="T344" s="19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3" t="s">
        <v>135</v>
      </c>
      <c r="AU344" s="193" t="s">
        <v>82</v>
      </c>
      <c r="AV344" s="13" t="s">
        <v>82</v>
      </c>
      <c r="AW344" s="13" t="s">
        <v>30</v>
      </c>
      <c r="AX344" s="13" t="s">
        <v>80</v>
      </c>
      <c r="AY344" s="193" t="s">
        <v>126</v>
      </c>
    </row>
    <row r="345" s="2" customFormat="1" ht="24.15" customHeight="1">
      <c r="A345" s="36"/>
      <c r="B345" s="177"/>
      <c r="C345" s="178" t="s">
        <v>558</v>
      </c>
      <c r="D345" s="178" t="s">
        <v>128</v>
      </c>
      <c r="E345" s="179" t="s">
        <v>559</v>
      </c>
      <c r="F345" s="180" t="s">
        <v>560</v>
      </c>
      <c r="G345" s="181" t="s">
        <v>490</v>
      </c>
      <c r="H345" s="182">
        <v>3</v>
      </c>
      <c r="I345" s="183"/>
      <c r="J345" s="184">
        <f>ROUND(I345*H345,2)</f>
        <v>0</v>
      </c>
      <c r="K345" s="180" t="s">
        <v>1</v>
      </c>
      <c r="L345" s="37"/>
      <c r="M345" s="185" t="s">
        <v>1</v>
      </c>
      <c r="N345" s="186" t="s">
        <v>38</v>
      </c>
      <c r="O345" s="75"/>
      <c r="P345" s="187">
        <f>O345*H345</f>
        <v>0</v>
      </c>
      <c r="Q345" s="187">
        <v>0</v>
      </c>
      <c r="R345" s="187">
        <f>Q345*H345</f>
        <v>0</v>
      </c>
      <c r="S345" s="187">
        <v>0</v>
      </c>
      <c r="T345" s="188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189" t="s">
        <v>133</v>
      </c>
      <c r="AT345" s="189" t="s">
        <v>128</v>
      </c>
      <c r="AU345" s="189" t="s">
        <v>82</v>
      </c>
      <c r="AY345" s="17" t="s">
        <v>126</v>
      </c>
      <c r="BE345" s="190">
        <f>IF(N345="základní",J345,0)</f>
        <v>0</v>
      </c>
      <c r="BF345" s="190">
        <f>IF(N345="snížená",J345,0)</f>
        <v>0</v>
      </c>
      <c r="BG345" s="190">
        <f>IF(N345="zákl. přenesená",J345,0)</f>
        <v>0</v>
      </c>
      <c r="BH345" s="190">
        <f>IF(N345="sníž. přenesená",J345,0)</f>
        <v>0</v>
      </c>
      <c r="BI345" s="190">
        <f>IF(N345="nulová",J345,0)</f>
        <v>0</v>
      </c>
      <c r="BJ345" s="17" t="s">
        <v>80</v>
      </c>
      <c r="BK345" s="190">
        <f>ROUND(I345*H345,2)</f>
        <v>0</v>
      </c>
      <c r="BL345" s="17" t="s">
        <v>133</v>
      </c>
      <c r="BM345" s="189" t="s">
        <v>561</v>
      </c>
    </row>
    <row r="346" s="13" customFormat="1">
      <c r="A346" s="13"/>
      <c r="B346" s="191"/>
      <c r="C346" s="13"/>
      <c r="D346" s="192" t="s">
        <v>135</v>
      </c>
      <c r="E346" s="193" t="s">
        <v>1</v>
      </c>
      <c r="F346" s="194" t="s">
        <v>141</v>
      </c>
      <c r="G346" s="13"/>
      <c r="H346" s="195">
        <v>3</v>
      </c>
      <c r="I346" s="196"/>
      <c r="J346" s="13"/>
      <c r="K346" s="13"/>
      <c r="L346" s="191"/>
      <c r="M346" s="197"/>
      <c r="N346" s="198"/>
      <c r="O346" s="198"/>
      <c r="P346" s="198"/>
      <c r="Q346" s="198"/>
      <c r="R346" s="198"/>
      <c r="S346" s="198"/>
      <c r="T346" s="19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93" t="s">
        <v>135</v>
      </c>
      <c r="AU346" s="193" t="s">
        <v>82</v>
      </c>
      <c r="AV346" s="13" t="s">
        <v>82</v>
      </c>
      <c r="AW346" s="13" t="s">
        <v>30</v>
      </c>
      <c r="AX346" s="13" t="s">
        <v>80</v>
      </c>
      <c r="AY346" s="193" t="s">
        <v>126</v>
      </c>
    </row>
    <row r="347" s="2" customFormat="1" ht="24.15" customHeight="1">
      <c r="A347" s="36"/>
      <c r="B347" s="177"/>
      <c r="C347" s="178" t="s">
        <v>562</v>
      </c>
      <c r="D347" s="178" t="s">
        <v>128</v>
      </c>
      <c r="E347" s="179" t="s">
        <v>563</v>
      </c>
      <c r="F347" s="180" t="s">
        <v>564</v>
      </c>
      <c r="G347" s="181" t="s">
        <v>490</v>
      </c>
      <c r="H347" s="182">
        <v>3</v>
      </c>
      <c r="I347" s="183"/>
      <c r="J347" s="184">
        <f>ROUND(I347*H347,2)</f>
        <v>0</v>
      </c>
      <c r="K347" s="180" t="s">
        <v>1</v>
      </c>
      <c r="L347" s="37"/>
      <c r="M347" s="185" t="s">
        <v>1</v>
      </c>
      <c r="N347" s="186" t="s">
        <v>38</v>
      </c>
      <c r="O347" s="75"/>
      <c r="P347" s="187">
        <f>O347*H347</f>
        <v>0</v>
      </c>
      <c r="Q347" s="187">
        <v>0</v>
      </c>
      <c r="R347" s="187">
        <f>Q347*H347</f>
        <v>0</v>
      </c>
      <c r="S347" s="187">
        <v>0</v>
      </c>
      <c r="T347" s="188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89" t="s">
        <v>565</v>
      </c>
      <c r="AT347" s="189" t="s">
        <v>128</v>
      </c>
      <c r="AU347" s="189" t="s">
        <v>82</v>
      </c>
      <c r="AY347" s="17" t="s">
        <v>126</v>
      </c>
      <c r="BE347" s="190">
        <f>IF(N347="základní",J347,0)</f>
        <v>0</v>
      </c>
      <c r="BF347" s="190">
        <f>IF(N347="snížená",J347,0)</f>
        <v>0</v>
      </c>
      <c r="BG347" s="190">
        <f>IF(N347="zákl. přenesená",J347,0)</f>
        <v>0</v>
      </c>
      <c r="BH347" s="190">
        <f>IF(N347="sníž. přenesená",J347,0)</f>
        <v>0</v>
      </c>
      <c r="BI347" s="190">
        <f>IF(N347="nulová",J347,0)</f>
        <v>0</v>
      </c>
      <c r="BJ347" s="17" t="s">
        <v>80</v>
      </c>
      <c r="BK347" s="190">
        <f>ROUND(I347*H347,2)</f>
        <v>0</v>
      </c>
      <c r="BL347" s="17" t="s">
        <v>565</v>
      </c>
      <c r="BM347" s="189" t="s">
        <v>566</v>
      </c>
    </row>
    <row r="348" s="13" customFormat="1">
      <c r="A348" s="13"/>
      <c r="B348" s="191"/>
      <c r="C348" s="13"/>
      <c r="D348" s="192" t="s">
        <v>135</v>
      </c>
      <c r="E348" s="193" t="s">
        <v>1</v>
      </c>
      <c r="F348" s="194" t="s">
        <v>141</v>
      </c>
      <c r="G348" s="13"/>
      <c r="H348" s="195">
        <v>3</v>
      </c>
      <c r="I348" s="196"/>
      <c r="J348" s="13"/>
      <c r="K348" s="13"/>
      <c r="L348" s="191"/>
      <c r="M348" s="197"/>
      <c r="N348" s="198"/>
      <c r="O348" s="198"/>
      <c r="P348" s="198"/>
      <c r="Q348" s="198"/>
      <c r="R348" s="198"/>
      <c r="S348" s="198"/>
      <c r="T348" s="19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3" t="s">
        <v>135</v>
      </c>
      <c r="AU348" s="193" t="s">
        <v>82</v>
      </c>
      <c r="AV348" s="13" t="s">
        <v>82</v>
      </c>
      <c r="AW348" s="13" t="s">
        <v>30</v>
      </c>
      <c r="AX348" s="13" t="s">
        <v>80</v>
      </c>
      <c r="AY348" s="193" t="s">
        <v>126</v>
      </c>
    </row>
    <row r="349" s="12" customFormat="1" ht="22.8" customHeight="1">
      <c r="A349" s="12"/>
      <c r="B349" s="164"/>
      <c r="C349" s="12"/>
      <c r="D349" s="165" t="s">
        <v>72</v>
      </c>
      <c r="E349" s="175" t="s">
        <v>180</v>
      </c>
      <c r="F349" s="175" t="s">
        <v>567</v>
      </c>
      <c r="G349" s="12"/>
      <c r="H349" s="12"/>
      <c r="I349" s="167"/>
      <c r="J349" s="176">
        <f>BK349</f>
        <v>0</v>
      </c>
      <c r="K349" s="12"/>
      <c r="L349" s="164"/>
      <c r="M349" s="169"/>
      <c r="N349" s="170"/>
      <c r="O349" s="170"/>
      <c r="P349" s="171">
        <f>SUM(P350:P351)</f>
        <v>0</v>
      </c>
      <c r="Q349" s="170"/>
      <c r="R349" s="171">
        <f>SUM(R350:R351)</f>
        <v>0</v>
      </c>
      <c r="S349" s="170"/>
      <c r="T349" s="172">
        <f>SUM(T350:T351)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165" t="s">
        <v>80</v>
      </c>
      <c r="AT349" s="173" t="s">
        <v>72</v>
      </c>
      <c r="AU349" s="173" t="s">
        <v>80</v>
      </c>
      <c r="AY349" s="165" t="s">
        <v>126</v>
      </c>
      <c r="BK349" s="174">
        <f>SUM(BK350:BK351)</f>
        <v>0</v>
      </c>
    </row>
    <row r="350" s="2" customFormat="1" ht="24.15" customHeight="1">
      <c r="A350" s="36"/>
      <c r="B350" s="177"/>
      <c r="C350" s="178" t="s">
        <v>568</v>
      </c>
      <c r="D350" s="178" t="s">
        <v>128</v>
      </c>
      <c r="E350" s="179" t="s">
        <v>569</v>
      </c>
      <c r="F350" s="180" t="s">
        <v>570</v>
      </c>
      <c r="G350" s="181" t="s">
        <v>147</v>
      </c>
      <c r="H350" s="182">
        <v>273</v>
      </c>
      <c r="I350" s="183"/>
      <c r="J350" s="184">
        <f>ROUND(I350*H350,2)</f>
        <v>0</v>
      </c>
      <c r="K350" s="180" t="s">
        <v>132</v>
      </c>
      <c r="L350" s="37"/>
      <c r="M350" s="185" t="s">
        <v>1</v>
      </c>
      <c r="N350" s="186" t="s">
        <v>38</v>
      </c>
      <c r="O350" s="75"/>
      <c r="P350" s="187">
        <f>O350*H350</f>
        <v>0</v>
      </c>
      <c r="Q350" s="187">
        <v>0</v>
      </c>
      <c r="R350" s="187">
        <f>Q350*H350</f>
        <v>0</v>
      </c>
      <c r="S350" s="187">
        <v>0</v>
      </c>
      <c r="T350" s="188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89" t="s">
        <v>133</v>
      </c>
      <c r="AT350" s="189" t="s">
        <v>128</v>
      </c>
      <c r="AU350" s="189" t="s">
        <v>82</v>
      </c>
      <c r="AY350" s="17" t="s">
        <v>126</v>
      </c>
      <c r="BE350" s="190">
        <f>IF(N350="základní",J350,0)</f>
        <v>0</v>
      </c>
      <c r="BF350" s="190">
        <f>IF(N350="snížená",J350,0)</f>
        <v>0</v>
      </c>
      <c r="BG350" s="190">
        <f>IF(N350="zákl. přenesená",J350,0)</f>
        <v>0</v>
      </c>
      <c r="BH350" s="190">
        <f>IF(N350="sníž. přenesená",J350,0)</f>
        <v>0</v>
      </c>
      <c r="BI350" s="190">
        <f>IF(N350="nulová",J350,0)</f>
        <v>0</v>
      </c>
      <c r="BJ350" s="17" t="s">
        <v>80</v>
      </c>
      <c r="BK350" s="190">
        <f>ROUND(I350*H350,2)</f>
        <v>0</v>
      </c>
      <c r="BL350" s="17" t="s">
        <v>133</v>
      </c>
      <c r="BM350" s="189" t="s">
        <v>571</v>
      </c>
    </row>
    <row r="351" s="13" customFormat="1">
      <c r="A351" s="13"/>
      <c r="B351" s="191"/>
      <c r="C351" s="13"/>
      <c r="D351" s="192" t="s">
        <v>135</v>
      </c>
      <c r="E351" s="193" t="s">
        <v>1</v>
      </c>
      <c r="F351" s="194" t="s">
        <v>572</v>
      </c>
      <c r="G351" s="13"/>
      <c r="H351" s="195">
        <v>273</v>
      </c>
      <c r="I351" s="196"/>
      <c r="J351" s="13"/>
      <c r="K351" s="13"/>
      <c r="L351" s="191"/>
      <c r="M351" s="197"/>
      <c r="N351" s="198"/>
      <c r="O351" s="198"/>
      <c r="P351" s="198"/>
      <c r="Q351" s="198"/>
      <c r="R351" s="198"/>
      <c r="S351" s="198"/>
      <c r="T351" s="199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93" t="s">
        <v>135</v>
      </c>
      <c r="AU351" s="193" t="s">
        <v>82</v>
      </c>
      <c r="AV351" s="13" t="s">
        <v>82</v>
      </c>
      <c r="AW351" s="13" t="s">
        <v>30</v>
      </c>
      <c r="AX351" s="13" t="s">
        <v>80</v>
      </c>
      <c r="AY351" s="193" t="s">
        <v>126</v>
      </c>
    </row>
    <row r="352" s="12" customFormat="1" ht="22.8" customHeight="1">
      <c r="A352" s="12"/>
      <c r="B352" s="164"/>
      <c r="C352" s="12"/>
      <c r="D352" s="165" t="s">
        <v>72</v>
      </c>
      <c r="E352" s="175" t="s">
        <v>573</v>
      </c>
      <c r="F352" s="175" t="s">
        <v>574</v>
      </c>
      <c r="G352" s="12"/>
      <c r="H352" s="12"/>
      <c r="I352" s="167"/>
      <c r="J352" s="176">
        <f>BK352</f>
        <v>0</v>
      </c>
      <c r="K352" s="12"/>
      <c r="L352" s="164"/>
      <c r="M352" s="169"/>
      <c r="N352" s="170"/>
      <c r="O352" s="170"/>
      <c r="P352" s="171">
        <f>SUM(P353:P370)</f>
        <v>0</v>
      </c>
      <c r="Q352" s="170"/>
      <c r="R352" s="171">
        <f>SUM(R353:R370)</f>
        <v>0</v>
      </c>
      <c r="S352" s="170"/>
      <c r="T352" s="172">
        <f>SUM(T353:T370)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165" t="s">
        <v>80</v>
      </c>
      <c r="AT352" s="173" t="s">
        <v>72</v>
      </c>
      <c r="AU352" s="173" t="s">
        <v>80</v>
      </c>
      <c r="AY352" s="165" t="s">
        <v>126</v>
      </c>
      <c r="BK352" s="174">
        <f>SUM(BK353:BK370)</f>
        <v>0</v>
      </c>
    </row>
    <row r="353" s="2" customFormat="1" ht="21.75" customHeight="1">
      <c r="A353" s="36"/>
      <c r="B353" s="177"/>
      <c r="C353" s="178" t="s">
        <v>575</v>
      </c>
      <c r="D353" s="178" t="s">
        <v>128</v>
      </c>
      <c r="E353" s="179" t="s">
        <v>576</v>
      </c>
      <c r="F353" s="180" t="s">
        <v>577</v>
      </c>
      <c r="G353" s="181" t="s">
        <v>236</v>
      </c>
      <c r="H353" s="182">
        <v>144.14400000000001</v>
      </c>
      <c r="I353" s="183"/>
      <c r="J353" s="184">
        <f>ROUND(I353*H353,2)</f>
        <v>0</v>
      </c>
      <c r="K353" s="180" t="s">
        <v>132</v>
      </c>
      <c r="L353" s="37"/>
      <c r="M353" s="185" t="s">
        <v>1</v>
      </c>
      <c r="N353" s="186" t="s">
        <v>38</v>
      </c>
      <c r="O353" s="75"/>
      <c r="P353" s="187">
        <f>O353*H353</f>
        <v>0</v>
      </c>
      <c r="Q353" s="187">
        <v>0</v>
      </c>
      <c r="R353" s="187">
        <f>Q353*H353</f>
        <v>0</v>
      </c>
      <c r="S353" s="187">
        <v>0</v>
      </c>
      <c r="T353" s="188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189" t="s">
        <v>133</v>
      </c>
      <c r="AT353" s="189" t="s">
        <v>128</v>
      </c>
      <c r="AU353" s="189" t="s">
        <v>82</v>
      </c>
      <c r="AY353" s="17" t="s">
        <v>126</v>
      </c>
      <c r="BE353" s="190">
        <f>IF(N353="základní",J353,0)</f>
        <v>0</v>
      </c>
      <c r="BF353" s="190">
        <f>IF(N353="snížená",J353,0)</f>
        <v>0</v>
      </c>
      <c r="BG353" s="190">
        <f>IF(N353="zákl. přenesená",J353,0)</f>
        <v>0</v>
      </c>
      <c r="BH353" s="190">
        <f>IF(N353="sníž. přenesená",J353,0)</f>
        <v>0</v>
      </c>
      <c r="BI353" s="190">
        <f>IF(N353="nulová",J353,0)</f>
        <v>0</v>
      </c>
      <c r="BJ353" s="17" t="s">
        <v>80</v>
      </c>
      <c r="BK353" s="190">
        <f>ROUND(I353*H353,2)</f>
        <v>0</v>
      </c>
      <c r="BL353" s="17" t="s">
        <v>133</v>
      </c>
      <c r="BM353" s="189" t="s">
        <v>578</v>
      </c>
    </row>
    <row r="354" s="13" customFormat="1">
      <c r="A354" s="13"/>
      <c r="B354" s="191"/>
      <c r="C354" s="13"/>
      <c r="D354" s="192" t="s">
        <v>135</v>
      </c>
      <c r="E354" s="193" t="s">
        <v>1</v>
      </c>
      <c r="F354" s="194" t="s">
        <v>579</v>
      </c>
      <c r="G354" s="13"/>
      <c r="H354" s="195">
        <v>144.14400000000001</v>
      </c>
      <c r="I354" s="196"/>
      <c r="J354" s="13"/>
      <c r="K354" s="13"/>
      <c r="L354" s="191"/>
      <c r="M354" s="197"/>
      <c r="N354" s="198"/>
      <c r="O354" s="198"/>
      <c r="P354" s="198"/>
      <c r="Q354" s="198"/>
      <c r="R354" s="198"/>
      <c r="S354" s="198"/>
      <c r="T354" s="19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3" t="s">
        <v>135</v>
      </c>
      <c r="AU354" s="193" t="s">
        <v>82</v>
      </c>
      <c r="AV354" s="13" t="s">
        <v>82</v>
      </c>
      <c r="AW354" s="13" t="s">
        <v>30</v>
      </c>
      <c r="AX354" s="13" t="s">
        <v>80</v>
      </c>
      <c r="AY354" s="193" t="s">
        <v>126</v>
      </c>
    </row>
    <row r="355" s="2" customFormat="1" ht="24.15" customHeight="1">
      <c r="A355" s="36"/>
      <c r="B355" s="177"/>
      <c r="C355" s="178" t="s">
        <v>580</v>
      </c>
      <c r="D355" s="178" t="s">
        <v>128</v>
      </c>
      <c r="E355" s="179" t="s">
        <v>581</v>
      </c>
      <c r="F355" s="180" t="s">
        <v>582</v>
      </c>
      <c r="G355" s="181" t="s">
        <v>236</v>
      </c>
      <c r="H355" s="182">
        <v>2738.7359999999999</v>
      </c>
      <c r="I355" s="183"/>
      <c r="J355" s="184">
        <f>ROUND(I355*H355,2)</f>
        <v>0</v>
      </c>
      <c r="K355" s="180" t="s">
        <v>132</v>
      </c>
      <c r="L355" s="37"/>
      <c r="M355" s="185" t="s">
        <v>1</v>
      </c>
      <c r="N355" s="186" t="s">
        <v>38</v>
      </c>
      <c r="O355" s="75"/>
      <c r="P355" s="187">
        <f>O355*H355</f>
        <v>0</v>
      </c>
      <c r="Q355" s="187">
        <v>0</v>
      </c>
      <c r="R355" s="187">
        <f>Q355*H355</f>
        <v>0</v>
      </c>
      <c r="S355" s="187">
        <v>0</v>
      </c>
      <c r="T355" s="188">
        <f>S355*H355</f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189" t="s">
        <v>133</v>
      </c>
      <c r="AT355" s="189" t="s">
        <v>128</v>
      </c>
      <c r="AU355" s="189" t="s">
        <v>82</v>
      </c>
      <c r="AY355" s="17" t="s">
        <v>126</v>
      </c>
      <c r="BE355" s="190">
        <f>IF(N355="základní",J355,0)</f>
        <v>0</v>
      </c>
      <c r="BF355" s="190">
        <f>IF(N355="snížená",J355,0)</f>
        <v>0</v>
      </c>
      <c r="BG355" s="190">
        <f>IF(N355="zákl. přenesená",J355,0)</f>
        <v>0</v>
      </c>
      <c r="BH355" s="190">
        <f>IF(N355="sníž. přenesená",J355,0)</f>
        <v>0</v>
      </c>
      <c r="BI355" s="190">
        <f>IF(N355="nulová",J355,0)</f>
        <v>0</v>
      </c>
      <c r="BJ355" s="17" t="s">
        <v>80</v>
      </c>
      <c r="BK355" s="190">
        <f>ROUND(I355*H355,2)</f>
        <v>0</v>
      </c>
      <c r="BL355" s="17" t="s">
        <v>133</v>
      </c>
      <c r="BM355" s="189" t="s">
        <v>583</v>
      </c>
    </row>
    <row r="356" s="13" customFormat="1">
      <c r="A356" s="13"/>
      <c r="B356" s="191"/>
      <c r="C356" s="13"/>
      <c r="D356" s="192" t="s">
        <v>135</v>
      </c>
      <c r="E356" s="193" t="s">
        <v>1</v>
      </c>
      <c r="F356" s="194" t="s">
        <v>584</v>
      </c>
      <c r="G356" s="13"/>
      <c r="H356" s="195">
        <v>2738.7359999999999</v>
      </c>
      <c r="I356" s="196"/>
      <c r="J356" s="13"/>
      <c r="K356" s="13"/>
      <c r="L356" s="191"/>
      <c r="M356" s="197"/>
      <c r="N356" s="198"/>
      <c r="O356" s="198"/>
      <c r="P356" s="198"/>
      <c r="Q356" s="198"/>
      <c r="R356" s="198"/>
      <c r="S356" s="198"/>
      <c r="T356" s="19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93" t="s">
        <v>135</v>
      </c>
      <c r="AU356" s="193" t="s">
        <v>82</v>
      </c>
      <c r="AV356" s="13" t="s">
        <v>82</v>
      </c>
      <c r="AW356" s="13" t="s">
        <v>30</v>
      </c>
      <c r="AX356" s="13" t="s">
        <v>80</v>
      </c>
      <c r="AY356" s="193" t="s">
        <v>126</v>
      </c>
    </row>
    <row r="357" s="2" customFormat="1" ht="21.75" customHeight="1">
      <c r="A357" s="36"/>
      <c r="B357" s="177"/>
      <c r="C357" s="178" t="s">
        <v>585</v>
      </c>
      <c r="D357" s="178" t="s">
        <v>128</v>
      </c>
      <c r="E357" s="179" t="s">
        <v>586</v>
      </c>
      <c r="F357" s="180" t="s">
        <v>587</v>
      </c>
      <c r="G357" s="181" t="s">
        <v>236</v>
      </c>
      <c r="H357" s="182">
        <v>235.614</v>
      </c>
      <c r="I357" s="183"/>
      <c r="J357" s="184">
        <f>ROUND(I357*H357,2)</f>
        <v>0</v>
      </c>
      <c r="K357" s="180" t="s">
        <v>132</v>
      </c>
      <c r="L357" s="37"/>
      <c r="M357" s="185" t="s">
        <v>1</v>
      </c>
      <c r="N357" s="186" t="s">
        <v>38</v>
      </c>
      <c r="O357" s="75"/>
      <c r="P357" s="187">
        <f>O357*H357</f>
        <v>0</v>
      </c>
      <c r="Q357" s="187">
        <v>0</v>
      </c>
      <c r="R357" s="187">
        <f>Q357*H357</f>
        <v>0</v>
      </c>
      <c r="S357" s="187">
        <v>0</v>
      </c>
      <c r="T357" s="188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189" t="s">
        <v>133</v>
      </c>
      <c r="AT357" s="189" t="s">
        <v>128</v>
      </c>
      <c r="AU357" s="189" t="s">
        <v>82</v>
      </c>
      <c r="AY357" s="17" t="s">
        <v>126</v>
      </c>
      <c r="BE357" s="190">
        <f>IF(N357="základní",J357,0)</f>
        <v>0</v>
      </c>
      <c r="BF357" s="190">
        <f>IF(N357="snížená",J357,0)</f>
        <v>0</v>
      </c>
      <c r="BG357" s="190">
        <f>IF(N357="zákl. přenesená",J357,0)</f>
        <v>0</v>
      </c>
      <c r="BH357" s="190">
        <f>IF(N357="sníž. přenesená",J357,0)</f>
        <v>0</v>
      </c>
      <c r="BI357" s="190">
        <f>IF(N357="nulová",J357,0)</f>
        <v>0</v>
      </c>
      <c r="BJ357" s="17" t="s">
        <v>80</v>
      </c>
      <c r="BK357" s="190">
        <f>ROUND(I357*H357,2)</f>
        <v>0</v>
      </c>
      <c r="BL357" s="17" t="s">
        <v>133</v>
      </c>
      <c r="BM357" s="189" t="s">
        <v>588</v>
      </c>
    </row>
    <row r="358" s="13" customFormat="1">
      <c r="A358" s="13"/>
      <c r="B358" s="191"/>
      <c r="C358" s="13"/>
      <c r="D358" s="192" t="s">
        <v>135</v>
      </c>
      <c r="E358" s="193" t="s">
        <v>1</v>
      </c>
      <c r="F358" s="194" t="s">
        <v>589</v>
      </c>
      <c r="G358" s="13"/>
      <c r="H358" s="195">
        <v>163.542</v>
      </c>
      <c r="I358" s="196"/>
      <c r="J358" s="13"/>
      <c r="K358" s="13"/>
      <c r="L358" s="191"/>
      <c r="M358" s="197"/>
      <c r="N358" s="198"/>
      <c r="O358" s="198"/>
      <c r="P358" s="198"/>
      <c r="Q358" s="198"/>
      <c r="R358" s="198"/>
      <c r="S358" s="198"/>
      <c r="T358" s="199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93" t="s">
        <v>135</v>
      </c>
      <c r="AU358" s="193" t="s">
        <v>82</v>
      </c>
      <c r="AV358" s="13" t="s">
        <v>82</v>
      </c>
      <c r="AW358" s="13" t="s">
        <v>30</v>
      </c>
      <c r="AX358" s="13" t="s">
        <v>73</v>
      </c>
      <c r="AY358" s="193" t="s">
        <v>126</v>
      </c>
    </row>
    <row r="359" s="13" customFormat="1">
      <c r="A359" s="13"/>
      <c r="B359" s="191"/>
      <c r="C359" s="13"/>
      <c r="D359" s="192" t="s">
        <v>135</v>
      </c>
      <c r="E359" s="193" t="s">
        <v>1</v>
      </c>
      <c r="F359" s="194" t="s">
        <v>590</v>
      </c>
      <c r="G359" s="13"/>
      <c r="H359" s="195">
        <v>72.072000000000003</v>
      </c>
      <c r="I359" s="196"/>
      <c r="J359" s="13"/>
      <c r="K359" s="13"/>
      <c r="L359" s="191"/>
      <c r="M359" s="197"/>
      <c r="N359" s="198"/>
      <c r="O359" s="198"/>
      <c r="P359" s="198"/>
      <c r="Q359" s="198"/>
      <c r="R359" s="198"/>
      <c r="S359" s="198"/>
      <c r="T359" s="19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93" t="s">
        <v>135</v>
      </c>
      <c r="AU359" s="193" t="s">
        <v>82</v>
      </c>
      <c r="AV359" s="13" t="s">
        <v>82</v>
      </c>
      <c r="AW359" s="13" t="s">
        <v>30</v>
      </c>
      <c r="AX359" s="13" t="s">
        <v>73</v>
      </c>
      <c r="AY359" s="193" t="s">
        <v>126</v>
      </c>
    </row>
    <row r="360" s="14" customFormat="1">
      <c r="A360" s="14"/>
      <c r="B360" s="200"/>
      <c r="C360" s="14"/>
      <c r="D360" s="192" t="s">
        <v>135</v>
      </c>
      <c r="E360" s="201" t="s">
        <v>1</v>
      </c>
      <c r="F360" s="202" t="s">
        <v>157</v>
      </c>
      <c r="G360" s="14"/>
      <c r="H360" s="203">
        <v>235.614</v>
      </c>
      <c r="I360" s="204"/>
      <c r="J360" s="14"/>
      <c r="K360" s="14"/>
      <c r="L360" s="200"/>
      <c r="M360" s="205"/>
      <c r="N360" s="206"/>
      <c r="O360" s="206"/>
      <c r="P360" s="206"/>
      <c r="Q360" s="206"/>
      <c r="R360" s="206"/>
      <c r="S360" s="206"/>
      <c r="T360" s="207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01" t="s">
        <v>135</v>
      </c>
      <c r="AU360" s="201" t="s">
        <v>82</v>
      </c>
      <c r="AV360" s="14" t="s">
        <v>133</v>
      </c>
      <c r="AW360" s="14" t="s">
        <v>30</v>
      </c>
      <c r="AX360" s="14" t="s">
        <v>80</v>
      </c>
      <c r="AY360" s="201" t="s">
        <v>126</v>
      </c>
    </row>
    <row r="361" s="2" customFormat="1" ht="24.15" customHeight="1">
      <c r="A361" s="36"/>
      <c r="B361" s="177"/>
      <c r="C361" s="178" t="s">
        <v>591</v>
      </c>
      <c r="D361" s="178" t="s">
        <v>128</v>
      </c>
      <c r="E361" s="179" t="s">
        <v>592</v>
      </c>
      <c r="F361" s="180" t="s">
        <v>593</v>
      </c>
      <c r="G361" s="181" t="s">
        <v>236</v>
      </c>
      <c r="H361" s="182">
        <v>4476.6660000000002</v>
      </c>
      <c r="I361" s="183"/>
      <c r="J361" s="184">
        <f>ROUND(I361*H361,2)</f>
        <v>0</v>
      </c>
      <c r="K361" s="180" t="s">
        <v>132</v>
      </c>
      <c r="L361" s="37"/>
      <c r="M361" s="185" t="s">
        <v>1</v>
      </c>
      <c r="N361" s="186" t="s">
        <v>38</v>
      </c>
      <c r="O361" s="75"/>
      <c r="P361" s="187">
        <f>O361*H361</f>
        <v>0</v>
      </c>
      <c r="Q361" s="187">
        <v>0</v>
      </c>
      <c r="R361" s="187">
        <f>Q361*H361</f>
        <v>0</v>
      </c>
      <c r="S361" s="187">
        <v>0</v>
      </c>
      <c r="T361" s="188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189" t="s">
        <v>133</v>
      </c>
      <c r="AT361" s="189" t="s">
        <v>128</v>
      </c>
      <c r="AU361" s="189" t="s">
        <v>82</v>
      </c>
      <c r="AY361" s="17" t="s">
        <v>126</v>
      </c>
      <c r="BE361" s="190">
        <f>IF(N361="základní",J361,0)</f>
        <v>0</v>
      </c>
      <c r="BF361" s="190">
        <f>IF(N361="snížená",J361,0)</f>
        <v>0</v>
      </c>
      <c r="BG361" s="190">
        <f>IF(N361="zákl. přenesená",J361,0)</f>
        <v>0</v>
      </c>
      <c r="BH361" s="190">
        <f>IF(N361="sníž. přenesená",J361,0)</f>
        <v>0</v>
      </c>
      <c r="BI361" s="190">
        <f>IF(N361="nulová",J361,0)</f>
        <v>0</v>
      </c>
      <c r="BJ361" s="17" t="s">
        <v>80</v>
      </c>
      <c r="BK361" s="190">
        <f>ROUND(I361*H361,2)</f>
        <v>0</v>
      </c>
      <c r="BL361" s="17" t="s">
        <v>133</v>
      </c>
      <c r="BM361" s="189" t="s">
        <v>594</v>
      </c>
    </row>
    <row r="362" s="13" customFormat="1">
      <c r="A362" s="13"/>
      <c r="B362" s="191"/>
      <c r="C362" s="13"/>
      <c r="D362" s="192" t="s">
        <v>135</v>
      </c>
      <c r="E362" s="193" t="s">
        <v>1</v>
      </c>
      <c r="F362" s="194" t="s">
        <v>595</v>
      </c>
      <c r="G362" s="13"/>
      <c r="H362" s="195">
        <v>4476.6660000000002</v>
      </c>
      <c r="I362" s="196"/>
      <c r="J362" s="13"/>
      <c r="K362" s="13"/>
      <c r="L362" s="191"/>
      <c r="M362" s="197"/>
      <c r="N362" s="198"/>
      <c r="O362" s="198"/>
      <c r="P362" s="198"/>
      <c r="Q362" s="198"/>
      <c r="R362" s="198"/>
      <c r="S362" s="198"/>
      <c r="T362" s="199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93" t="s">
        <v>135</v>
      </c>
      <c r="AU362" s="193" t="s">
        <v>82</v>
      </c>
      <c r="AV362" s="13" t="s">
        <v>82</v>
      </c>
      <c r="AW362" s="13" t="s">
        <v>30</v>
      </c>
      <c r="AX362" s="13" t="s">
        <v>80</v>
      </c>
      <c r="AY362" s="193" t="s">
        <v>126</v>
      </c>
    </row>
    <row r="363" s="2" customFormat="1" ht="24.15" customHeight="1">
      <c r="A363" s="36"/>
      <c r="B363" s="177"/>
      <c r="C363" s="178" t="s">
        <v>596</v>
      </c>
      <c r="D363" s="178" t="s">
        <v>128</v>
      </c>
      <c r="E363" s="179" t="s">
        <v>597</v>
      </c>
      <c r="F363" s="180" t="s">
        <v>598</v>
      </c>
      <c r="G363" s="181" t="s">
        <v>236</v>
      </c>
      <c r="H363" s="182">
        <v>379.75799999999998</v>
      </c>
      <c r="I363" s="183"/>
      <c r="J363" s="184">
        <f>ROUND(I363*H363,2)</f>
        <v>0</v>
      </c>
      <c r="K363" s="180" t="s">
        <v>132</v>
      </c>
      <c r="L363" s="37"/>
      <c r="M363" s="185" t="s">
        <v>1</v>
      </c>
      <c r="N363" s="186" t="s">
        <v>38</v>
      </c>
      <c r="O363" s="75"/>
      <c r="P363" s="187">
        <f>O363*H363</f>
        <v>0</v>
      </c>
      <c r="Q363" s="187">
        <v>0</v>
      </c>
      <c r="R363" s="187">
        <f>Q363*H363</f>
        <v>0</v>
      </c>
      <c r="S363" s="187">
        <v>0</v>
      </c>
      <c r="T363" s="188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189" t="s">
        <v>133</v>
      </c>
      <c r="AT363" s="189" t="s">
        <v>128</v>
      </c>
      <c r="AU363" s="189" t="s">
        <v>82</v>
      </c>
      <c r="AY363" s="17" t="s">
        <v>126</v>
      </c>
      <c r="BE363" s="190">
        <f>IF(N363="základní",J363,0)</f>
        <v>0</v>
      </c>
      <c r="BF363" s="190">
        <f>IF(N363="snížená",J363,0)</f>
        <v>0</v>
      </c>
      <c r="BG363" s="190">
        <f>IF(N363="zákl. přenesená",J363,0)</f>
        <v>0</v>
      </c>
      <c r="BH363" s="190">
        <f>IF(N363="sníž. přenesená",J363,0)</f>
        <v>0</v>
      </c>
      <c r="BI363" s="190">
        <f>IF(N363="nulová",J363,0)</f>
        <v>0</v>
      </c>
      <c r="BJ363" s="17" t="s">
        <v>80</v>
      </c>
      <c r="BK363" s="190">
        <f>ROUND(I363*H363,2)</f>
        <v>0</v>
      </c>
      <c r="BL363" s="17" t="s">
        <v>133</v>
      </c>
      <c r="BM363" s="189" t="s">
        <v>599</v>
      </c>
    </row>
    <row r="364" s="13" customFormat="1">
      <c r="A364" s="13"/>
      <c r="B364" s="191"/>
      <c r="C364" s="13"/>
      <c r="D364" s="192" t="s">
        <v>135</v>
      </c>
      <c r="E364" s="193" t="s">
        <v>1</v>
      </c>
      <c r="F364" s="194" t="s">
        <v>600</v>
      </c>
      <c r="G364" s="13"/>
      <c r="H364" s="195">
        <v>379.75799999999998</v>
      </c>
      <c r="I364" s="196"/>
      <c r="J364" s="13"/>
      <c r="K364" s="13"/>
      <c r="L364" s="191"/>
      <c r="M364" s="197"/>
      <c r="N364" s="198"/>
      <c r="O364" s="198"/>
      <c r="P364" s="198"/>
      <c r="Q364" s="198"/>
      <c r="R364" s="198"/>
      <c r="S364" s="198"/>
      <c r="T364" s="19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3" t="s">
        <v>135</v>
      </c>
      <c r="AU364" s="193" t="s">
        <v>82</v>
      </c>
      <c r="AV364" s="13" t="s">
        <v>82</v>
      </c>
      <c r="AW364" s="13" t="s">
        <v>30</v>
      </c>
      <c r="AX364" s="13" t="s">
        <v>80</v>
      </c>
      <c r="AY364" s="193" t="s">
        <v>126</v>
      </c>
    </row>
    <row r="365" s="2" customFormat="1" ht="37.8" customHeight="1">
      <c r="A365" s="36"/>
      <c r="B365" s="177"/>
      <c r="C365" s="178" t="s">
        <v>601</v>
      </c>
      <c r="D365" s="178" t="s">
        <v>128</v>
      </c>
      <c r="E365" s="179" t="s">
        <v>602</v>
      </c>
      <c r="F365" s="180" t="s">
        <v>603</v>
      </c>
      <c r="G365" s="181" t="s">
        <v>236</v>
      </c>
      <c r="H365" s="182">
        <v>163.542</v>
      </c>
      <c r="I365" s="183"/>
      <c r="J365" s="184">
        <f>ROUND(I365*H365,2)</f>
        <v>0</v>
      </c>
      <c r="K365" s="180" t="s">
        <v>132</v>
      </c>
      <c r="L365" s="37"/>
      <c r="M365" s="185" t="s">
        <v>1</v>
      </c>
      <c r="N365" s="186" t="s">
        <v>38</v>
      </c>
      <c r="O365" s="75"/>
      <c r="P365" s="187">
        <f>O365*H365</f>
        <v>0</v>
      </c>
      <c r="Q365" s="187">
        <v>0</v>
      </c>
      <c r="R365" s="187">
        <f>Q365*H365</f>
        <v>0</v>
      </c>
      <c r="S365" s="187">
        <v>0</v>
      </c>
      <c r="T365" s="188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189" t="s">
        <v>133</v>
      </c>
      <c r="AT365" s="189" t="s">
        <v>128</v>
      </c>
      <c r="AU365" s="189" t="s">
        <v>82</v>
      </c>
      <c r="AY365" s="17" t="s">
        <v>126</v>
      </c>
      <c r="BE365" s="190">
        <f>IF(N365="základní",J365,0)</f>
        <v>0</v>
      </c>
      <c r="BF365" s="190">
        <f>IF(N365="snížená",J365,0)</f>
        <v>0</v>
      </c>
      <c r="BG365" s="190">
        <f>IF(N365="zákl. přenesená",J365,0)</f>
        <v>0</v>
      </c>
      <c r="BH365" s="190">
        <f>IF(N365="sníž. přenesená",J365,0)</f>
        <v>0</v>
      </c>
      <c r="BI365" s="190">
        <f>IF(N365="nulová",J365,0)</f>
        <v>0</v>
      </c>
      <c r="BJ365" s="17" t="s">
        <v>80</v>
      </c>
      <c r="BK365" s="190">
        <f>ROUND(I365*H365,2)</f>
        <v>0</v>
      </c>
      <c r="BL365" s="17" t="s">
        <v>133</v>
      </c>
      <c r="BM365" s="189" t="s">
        <v>604</v>
      </c>
    </row>
    <row r="366" s="13" customFormat="1">
      <c r="A366" s="13"/>
      <c r="B366" s="191"/>
      <c r="C366" s="13"/>
      <c r="D366" s="192" t="s">
        <v>135</v>
      </c>
      <c r="E366" s="193" t="s">
        <v>1</v>
      </c>
      <c r="F366" s="194" t="s">
        <v>605</v>
      </c>
      <c r="G366" s="13"/>
      <c r="H366" s="195">
        <v>163.542</v>
      </c>
      <c r="I366" s="196"/>
      <c r="J366" s="13"/>
      <c r="K366" s="13"/>
      <c r="L366" s="191"/>
      <c r="M366" s="197"/>
      <c r="N366" s="198"/>
      <c r="O366" s="198"/>
      <c r="P366" s="198"/>
      <c r="Q366" s="198"/>
      <c r="R366" s="198"/>
      <c r="S366" s="198"/>
      <c r="T366" s="19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93" t="s">
        <v>135</v>
      </c>
      <c r="AU366" s="193" t="s">
        <v>82</v>
      </c>
      <c r="AV366" s="13" t="s">
        <v>82</v>
      </c>
      <c r="AW366" s="13" t="s">
        <v>30</v>
      </c>
      <c r="AX366" s="13" t="s">
        <v>80</v>
      </c>
      <c r="AY366" s="193" t="s">
        <v>126</v>
      </c>
    </row>
    <row r="367" s="2" customFormat="1" ht="44.25" customHeight="1">
      <c r="A367" s="36"/>
      <c r="B367" s="177"/>
      <c r="C367" s="178" t="s">
        <v>606</v>
      </c>
      <c r="D367" s="178" t="s">
        <v>128</v>
      </c>
      <c r="E367" s="179" t="s">
        <v>607</v>
      </c>
      <c r="F367" s="180" t="s">
        <v>608</v>
      </c>
      <c r="G367" s="181" t="s">
        <v>236</v>
      </c>
      <c r="H367" s="182">
        <v>144.14400000000001</v>
      </c>
      <c r="I367" s="183"/>
      <c r="J367" s="184">
        <f>ROUND(I367*H367,2)</f>
        <v>0</v>
      </c>
      <c r="K367" s="180" t="s">
        <v>132</v>
      </c>
      <c r="L367" s="37"/>
      <c r="M367" s="185" t="s">
        <v>1</v>
      </c>
      <c r="N367" s="186" t="s">
        <v>38</v>
      </c>
      <c r="O367" s="75"/>
      <c r="P367" s="187">
        <f>O367*H367</f>
        <v>0</v>
      </c>
      <c r="Q367" s="187">
        <v>0</v>
      </c>
      <c r="R367" s="187">
        <f>Q367*H367</f>
        <v>0</v>
      </c>
      <c r="S367" s="187">
        <v>0</v>
      </c>
      <c r="T367" s="188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189" t="s">
        <v>133</v>
      </c>
      <c r="AT367" s="189" t="s">
        <v>128</v>
      </c>
      <c r="AU367" s="189" t="s">
        <v>82</v>
      </c>
      <c r="AY367" s="17" t="s">
        <v>126</v>
      </c>
      <c r="BE367" s="190">
        <f>IF(N367="základní",J367,0)</f>
        <v>0</v>
      </c>
      <c r="BF367" s="190">
        <f>IF(N367="snížená",J367,0)</f>
        <v>0</v>
      </c>
      <c r="BG367" s="190">
        <f>IF(N367="zákl. přenesená",J367,0)</f>
        <v>0</v>
      </c>
      <c r="BH367" s="190">
        <f>IF(N367="sníž. přenesená",J367,0)</f>
        <v>0</v>
      </c>
      <c r="BI367" s="190">
        <f>IF(N367="nulová",J367,0)</f>
        <v>0</v>
      </c>
      <c r="BJ367" s="17" t="s">
        <v>80</v>
      </c>
      <c r="BK367" s="190">
        <f>ROUND(I367*H367,2)</f>
        <v>0</v>
      </c>
      <c r="BL367" s="17" t="s">
        <v>133</v>
      </c>
      <c r="BM367" s="189" t="s">
        <v>609</v>
      </c>
    </row>
    <row r="368" s="13" customFormat="1">
      <c r="A368" s="13"/>
      <c r="B368" s="191"/>
      <c r="C368" s="13"/>
      <c r="D368" s="192" t="s">
        <v>135</v>
      </c>
      <c r="E368" s="193" t="s">
        <v>1</v>
      </c>
      <c r="F368" s="194" t="s">
        <v>579</v>
      </c>
      <c r="G368" s="13"/>
      <c r="H368" s="195">
        <v>144.14400000000001</v>
      </c>
      <c r="I368" s="196"/>
      <c r="J368" s="13"/>
      <c r="K368" s="13"/>
      <c r="L368" s="191"/>
      <c r="M368" s="197"/>
      <c r="N368" s="198"/>
      <c r="O368" s="198"/>
      <c r="P368" s="198"/>
      <c r="Q368" s="198"/>
      <c r="R368" s="198"/>
      <c r="S368" s="198"/>
      <c r="T368" s="199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93" t="s">
        <v>135</v>
      </c>
      <c r="AU368" s="193" t="s">
        <v>82</v>
      </c>
      <c r="AV368" s="13" t="s">
        <v>82</v>
      </c>
      <c r="AW368" s="13" t="s">
        <v>30</v>
      </c>
      <c r="AX368" s="13" t="s">
        <v>80</v>
      </c>
      <c r="AY368" s="193" t="s">
        <v>126</v>
      </c>
    </row>
    <row r="369" s="2" customFormat="1" ht="44.25" customHeight="1">
      <c r="A369" s="36"/>
      <c r="B369" s="177"/>
      <c r="C369" s="178" t="s">
        <v>284</v>
      </c>
      <c r="D369" s="178" t="s">
        <v>128</v>
      </c>
      <c r="E369" s="179" t="s">
        <v>610</v>
      </c>
      <c r="F369" s="180" t="s">
        <v>611</v>
      </c>
      <c r="G369" s="181" t="s">
        <v>236</v>
      </c>
      <c r="H369" s="182">
        <v>72.072000000000003</v>
      </c>
      <c r="I369" s="183"/>
      <c r="J369" s="184">
        <f>ROUND(I369*H369,2)</f>
        <v>0</v>
      </c>
      <c r="K369" s="180" t="s">
        <v>132</v>
      </c>
      <c r="L369" s="37"/>
      <c r="M369" s="185" t="s">
        <v>1</v>
      </c>
      <c r="N369" s="186" t="s">
        <v>38</v>
      </c>
      <c r="O369" s="75"/>
      <c r="P369" s="187">
        <f>O369*H369</f>
        <v>0</v>
      </c>
      <c r="Q369" s="187">
        <v>0</v>
      </c>
      <c r="R369" s="187">
        <f>Q369*H369</f>
        <v>0</v>
      </c>
      <c r="S369" s="187">
        <v>0</v>
      </c>
      <c r="T369" s="188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89" t="s">
        <v>133</v>
      </c>
      <c r="AT369" s="189" t="s">
        <v>128</v>
      </c>
      <c r="AU369" s="189" t="s">
        <v>82</v>
      </c>
      <c r="AY369" s="17" t="s">
        <v>126</v>
      </c>
      <c r="BE369" s="190">
        <f>IF(N369="základní",J369,0)</f>
        <v>0</v>
      </c>
      <c r="BF369" s="190">
        <f>IF(N369="snížená",J369,0)</f>
        <v>0</v>
      </c>
      <c r="BG369" s="190">
        <f>IF(N369="zákl. přenesená",J369,0)</f>
        <v>0</v>
      </c>
      <c r="BH369" s="190">
        <f>IF(N369="sníž. přenesená",J369,0)</f>
        <v>0</v>
      </c>
      <c r="BI369" s="190">
        <f>IF(N369="nulová",J369,0)</f>
        <v>0</v>
      </c>
      <c r="BJ369" s="17" t="s">
        <v>80</v>
      </c>
      <c r="BK369" s="190">
        <f>ROUND(I369*H369,2)</f>
        <v>0</v>
      </c>
      <c r="BL369" s="17" t="s">
        <v>133</v>
      </c>
      <c r="BM369" s="189" t="s">
        <v>612</v>
      </c>
    </row>
    <row r="370" s="13" customFormat="1">
      <c r="A370" s="13"/>
      <c r="B370" s="191"/>
      <c r="C370" s="13"/>
      <c r="D370" s="192" t="s">
        <v>135</v>
      </c>
      <c r="E370" s="193" t="s">
        <v>1</v>
      </c>
      <c r="F370" s="194" t="s">
        <v>590</v>
      </c>
      <c r="G370" s="13"/>
      <c r="H370" s="195">
        <v>72.072000000000003</v>
      </c>
      <c r="I370" s="196"/>
      <c r="J370" s="13"/>
      <c r="K370" s="13"/>
      <c r="L370" s="191"/>
      <c r="M370" s="197"/>
      <c r="N370" s="198"/>
      <c r="O370" s="198"/>
      <c r="P370" s="198"/>
      <c r="Q370" s="198"/>
      <c r="R370" s="198"/>
      <c r="S370" s="198"/>
      <c r="T370" s="19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93" t="s">
        <v>135</v>
      </c>
      <c r="AU370" s="193" t="s">
        <v>82</v>
      </c>
      <c r="AV370" s="13" t="s">
        <v>82</v>
      </c>
      <c r="AW370" s="13" t="s">
        <v>30</v>
      </c>
      <c r="AX370" s="13" t="s">
        <v>80</v>
      </c>
      <c r="AY370" s="193" t="s">
        <v>126</v>
      </c>
    </row>
    <row r="371" s="12" customFormat="1" ht="22.8" customHeight="1">
      <c r="A371" s="12"/>
      <c r="B371" s="164"/>
      <c r="C371" s="12"/>
      <c r="D371" s="165" t="s">
        <v>72</v>
      </c>
      <c r="E371" s="175" t="s">
        <v>613</v>
      </c>
      <c r="F371" s="175" t="s">
        <v>614</v>
      </c>
      <c r="G371" s="12"/>
      <c r="H371" s="12"/>
      <c r="I371" s="167"/>
      <c r="J371" s="176">
        <f>BK371</f>
        <v>0</v>
      </c>
      <c r="K371" s="12"/>
      <c r="L371" s="164"/>
      <c r="M371" s="169"/>
      <c r="N371" s="170"/>
      <c r="O371" s="170"/>
      <c r="P371" s="171">
        <f>P372</f>
        <v>0</v>
      </c>
      <c r="Q371" s="170"/>
      <c r="R371" s="171">
        <f>R372</f>
        <v>0</v>
      </c>
      <c r="S371" s="170"/>
      <c r="T371" s="172">
        <f>T372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165" t="s">
        <v>80</v>
      </c>
      <c r="AT371" s="173" t="s">
        <v>72</v>
      </c>
      <c r="AU371" s="173" t="s">
        <v>80</v>
      </c>
      <c r="AY371" s="165" t="s">
        <v>126</v>
      </c>
      <c r="BK371" s="174">
        <f>BK372</f>
        <v>0</v>
      </c>
    </row>
    <row r="372" s="2" customFormat="1" ht="24.15" customHeight="1">
      <c r="A372" s="36"/>
      <c r="B372" s="177"/>
      <c r="C372" s="178" t="s">
        <v>615</v>
      </c>
      <c r="D372" s="178" t="s">
        <v>128</v>
      </c>
      <c r="E372" s="179" t="s">
        <v>616</v>
      </c>
      <c r="F372" s="180" t="s">
        <v>617</v>
      </c>
      <c r="G372" s="181" t="s">
        <v>236</v>
      </c>
      <c r="H372" s="182">
        <v>2540.306</v>
      </c>
      <c r="I372" s="183"/>
      <c r="J372" s="184">
        <f>ROUND(I372*H372,2)</f>
        <v>0</v>
      </c>
      <c r="K372" s="180" t="s">
        <v>132</v>
      </c>
      <c r="L372" s="37"/>
      <c r="M372" s="218" t="s">
        <v>1</v>
      </c>
      <c r="N372" s="219" t="s">
        <v>38</v>
      </c>
      <c r="O372" s="220"/>
      <c r="P372" s="221">
        <f>O372*H372</f>
        <v>0</v>
      </c>
      <c r="Q372" s="221">
        <v>0</v>
      </c>
      <c r="R372" s="221">
        <f>Q372*H372</f>
        <v>0</v>
      </c>
      <c r="S372" s="221">
        <v>0</v>
      </c>
      <c r="T372" s="222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89" t="s">
        <v>133</v>
      </c>
      <c r="AT372" s="189" t="s">
        <v>128</v>
      </c>
      <c r="AU372" s="189" t="s">
        <v>82</v>
      </c>
      <c r="AY372" s="17" t="s">
        <v>126</v>
      </c>
      <c r="BE372" s="190">
        <f>IF(N372="základní",J372,0)</f>
        <v>0</v>
      </c>
      <c r="BF372" s="190">
        <f>IF(N372="snížená",J372,0)</f>
        <v>0</v>
      </c>
      <c r="BG372" s="190">
        <f>IF(N372="zákl. přenesená",J372,0)</f>
        <v>0</v>
      </c>
      <c r="BH372" s="190">
        <f>IF(N372="sníž. přenesená",J372,0)</f>
        <v>0</v>
      </c>
      <c r="BI372" s="190">
        <f>IF(N372="nulová",J372,0)</f>
        <v>0</v>
      </c>
      <c r="BJ372" s="17" t="s">
        <v>80</v>
      </c>
      <c r="BK372" s="190">
        <f>ROUND(I372*H372,2)</f>
        <v>0</v>
      </c>
      <c r="BL372" s="17" t="s">
        <v>133</v>
      </c>
      <c r="BM372" s="189" t="s">
        <v>618</v>
      </c>
    </row>
    <row r="373" s="2" customFormat="1" ht="6.96" customHeight="1">
      <c r="A373" s="36"/>
      <c r="B373" s="58"/>
      <c r="C373" s="59"/>
      <c r="D373" s="59"/>
      <c r="E373" s="59"/>
      <c r="F373" s="59"/>
      <c r="G373" s="59"/>
      <c r="H373" s="59"/>
      <c r="I373" s="59"/>
      <c r="J373" s="59"/>
      <c r="K373" s="59"/>
      <c r="L373" s="37"/>
      <c r="M373" s="36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</row>
  </sheetData>
  <autoFilter ref="C129:K37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="1" customFormat="1" ht="24.96" customHeight="1">
      <c r="B4" s="20"/>
      <c r="D4" s="21" t="s">
        <v>91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26.25" customHeight="1">
      <c r="B7" s="20"/>
      <c r="E7" s="127" t="str">
        <f>'Rekapitulace stavby'!K6</f>
        <v>Nemocnice Znojmo - Urgentní příjem 3. etapa - Zbudování urgentního příjmu v objektu A1 1.NP</v>
      </c>
      <c r="F7" s="30"/>
      <c r="G7" s="30"/>
      <c r="H7" s="30"/>
      <c r="L7" s="20"/>
    </row>
    <row r="8" s="1" customFormat="1" ht="12" customHeight="1">
      <c r="B8" s="20"/>
      <c r="D8" s="30" t="s">
        <v>92</v>
      </c>
      <c r="L8" s="20"/>
    </row>
    <row r="9" s="2" customFormat="1" ht="16.5" customHeight="1">
      <c r="A9" s="36"/>
      <c r="B9" s="37"/>
      <c r="C9" s="36"/>
      <c r="D9" s="36"/>
      <c r="E9" s="127" t="s">
        <v>93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94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619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27. 6. 2025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26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27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26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29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26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31</v>
      </c>
      <c r="E25" s="36"/>
      <c r="F25" s="36"/>
      <c r="G25" s="36"/>
      <c r="H25" s="36"/>
      <c r="I25" s="30" t="s">
        <v>25</v>
      </c>
      <c r="J25" s="25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tr">
        <f>IF('Rekapitulace stavby'!E20="","",'Rekapitulace stavby'!E20)</f>
        <v xml:space="preserve"> </v>
      </c>
      <c r="F26" s="36"/>
      <c r="G26" s="36"/>
      <c r="H26" s="36"/>
      <c r="I26" s="30" t="s">
        <v>26</v>
      </c>
      <c r="J26" s="25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32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33</v>
      </c>
      <c r="E32" s="36"/>
      <c r="F32" s="36"/>
      <c r="G32" s="36"/>
      <c r="H32" s="36"/>
      <c r="I32" s="36"/>
      <c r="J32" s="94">
        <f>ROUND(J130,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35</v>
      </c>
      <c r="G34" s="36"/>
      <c r="H34" s="36"/>
      <c r="I34" s="41" t="s">
        <v>34</v>
      </c>
      <c r="J34" s="41" t="s">
        <v>36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37</v>
      </c>
      <c r="E35" s="30" t="s">
        <v>38</v>
      </c>
      <c r="F35" s="133">
        <f>ROUND((SUM(BE130:BE317)),  2)</f>
        <v>0</v>
      </c>
      <c r="G35" s="36"/>
      <c r="H35" s="36"/>
      <c r="I35" s="134">
        <v>0.20999999999999999</v>
      </c>
      <c r="J35" s="133">
        <f>ROUND(((SUM(BE130:BE317))*I35),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39</v>
      </c>
      <c r="F36" s="133">
        <f>ROUND((SUM(BF130:BF317)),  2)</f>
        <v>0</v>
      </c>
      <c r="G36" s="36"/>
      <c r="H36" s="36"/>
      <c r="I36" s="134">
        <v>0.12</v>
      </c>
      <c r="J36" s="133">
        <f>ROUND(((SUM(BF130:BF317))*I36),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40</v>
      </c>
      <c r="F37" s="133">
        <f>ROUND((SUM(BG130:BG317)),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41</v>
      </c>
      <c r="F38" s="133">
        <f>ROUND((SUM(BH130:BH317)),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42</v>
      </c>
      <c r="F39" s="133">
        <f>ROUND((SUM(BI130:BI317)),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43</v>
      </c>
      <c r="E41" s="79"/>
      <c r="F41" s="79"/>
      <c r="G41" s="137" t="s">
        <v>44</v>
      </c>
      <c r="H41" s="138" t="s">
        <v>45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1" t="s">
        <v>49</v>
      </c>
      <c r="G61" s="56" t="s">
        <v>48</v>
      </c>
      <c r="H61" s="39"/>
      <c r="I61" s="39"/>
      <c r="J61" s="142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1" t="s">
        <v>49</v>
      </c>
      <c r="G76" s="56" t="s">
        <v>48</v>
      </c>
      <c r="H76" s="39"/>
      <c r="I76" s="39"/>
      <c r="J76" s="142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hidden="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96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26.25" customHeight="1">
      <c r="A85" s="36"/>
      <c r="B85" s="37"/>
      <c r="C85" s="36"/>
      <c r="D85" s="36"/>
      <c r="E85" s="127" t="str">
        <f>E7</f>
        <v>Nemocnice Znojmo - Urgentní příjem 3. etapa - Zbudování urgentního příjmu v objektu A1 1.NP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20"/>
      <c r="C86" s="30" t="s">
        <v>92</v>
      </c>
      <c r="L86" s="20"/>
    </row>
    <row r="87" hidden="1" s="2" customFormat="1" ht="16.5" customHeight="1">
      <c r="A87" s="36"/>
      <c r="B87" s="37"/>
      <c r="C87" s="36"/>
      <c r="D87" s="36"/>
      <c r="E87" s="127" t="s">
        <v>93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12" customHeight="1">
      <c r="A88" s="36"/>
      <c r="B88" s="37"/>
      <c r="C88" s="30" t="s">
        <v>94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6.5" customHeight="1">
      <c r="A89" s="36"/>
      <c r="B89" s="37"/>
      <c r="C89" s="36"/>
      <c r="D89" s="36"/>
      <c r="E89" s="65" t="str">
        <f>E11</f>
        <v>2.2 - Splašková kanalizace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2" customHeight="1">
      <c r="A91" s="36"/>
      <c r="B91" s="37"/>
      <c r="C91" s="30" t="s">
        <v>20</v>
      </c>
      <c r="D91" s="36"/>
      <c r="E91" s="36"/>
      <c r="F91" s="25" t="str">
        <f>F14</f>
        <v xml:space="preserve"> </v>
      </c>
      <c r="G91" s="36"/>
      <c r="H91" s="36"/>
      <c r="I91" s="30" t="s">
        <v>22</v>
      </c>
      <c r="J91" s="67" t="str">
        <f>IF(J14="","",J14)</f>
        <v>27. 6. 2025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29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15.15" customHeight="1">
      <c r="A94" s="36"/>
      <c r="B94" s="37"/>
      <c r="C94" s="30" t="s">
        <v>27</v>
      </c>
      <c r="D94" s="36"/>
      <c r="E94" s="36"/>
      <c r="F94" s="25" t="str">
        <f>IF(E20="","",E20)</f>
        <v>Vyplň údaj</v>
      </c>
      <c r="G94" s="36"/>
      <c r="H94" s="36"/>
      <c r="I94" s="30" t="s">
        <v>31</v>
      </c>
      <c r="J94" s="34" t="str">
        <f>E26</f>
        <v xml:space="preserve"> 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9.28" customHeight="1">
      <c r="A96" s="36"/>
      <c r="B96" s="37"/>
      <c r="C96" s="143" t="s">
        <v>97</v>
      </c>
      <c r="D96" s="135"/>
      <c r="E96" s="135"/>
      <c r="F96" s="135"/>
      <c r="G96" s="135"/>
      <c r="H96" s="135"/>
      <c r="I96" s="135"/>
      <c r="J96" s="144" t="s">
        <v>98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2.8" customHeight="1">
      <c r="A98" s="36"/>
      <c r="B98" s="37"/>
      <c r="C98" s="145" t="s">
        <v>99</v>
      </c>
      <c r="D98" s="36"/>
      <c r="E98" s="36"/>
      <c r="F98" s="36"/>
      <c r="G98" s="36"/>
      <c r="H98" s="36"/>
      <c r="I98" s="36"/>
      <c r="J98" s="94">
        <f>J130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100</v>
      </c>
    </row>
    <row r="99" hidden="1" s="9" customFormat="1" ht="24.96" customHeight="1">
      <c r="A99" s="9"/>
      <c r="B99" s="146"/>
      <c r="C99" s="9"/>
      <c r="D99" s="147" t="s">
        <v>101</v>
      </c>
      <c r="E99" s="148"/>
      <c r="F99" s="148"/>
      <c r="G99" s="148"/>
      <c r="H99" s="148"/>
      <c r="I99" s="148"/>
      <c r="J99" s="149">
        <f>J131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50"/>
      <c r="C100" s="10"/>
      <c r="D100" s="151" t="s">
        <v>102</v>
      </c>
      <c r="E100" s="152"/>
      <c r="F100" s="152"/>
      <c r="G100" s="152"/>
      <c r="H100" s="152"/>
      <c r="I100" s="152"/>
      <c r="J100" s="153">
        <f>J132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50"/>
      <c r="C101" s="10"/>
      <c r="D101" s="151" t="s">
        <v>103</v>
      </c>
      <c r="E101" s="152"/>
      <c r="F101" s="152"/>
      <c r="G101" s="152"/>
      <c r="H101" s="152"/>
      <c r="I101" s="152"/>
      <c r="J101" s="153">
        <f>J191</f>
        <v>0</v>
      </c>
      <c r="K101" s="10"/>
      <c r="L101" s="15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50"/>
      <c r="C102" s="10"/>
      <c r="D102" s="151" t="s">
        <v>104</v>
      </c>
      <c r="E102" s="152"/>
      <c r="F102" s="152"/>
      <c r="G102" s="152"/>
      <c r="H102" s="152"/>
      <c r="I102" s="152"/>
      <c r="J102" s="153">
        <f>J196</f>
        <v>0</v>
      </c>
      <c r="K102" s="10"/>
      <c r="L102" s="15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50"/>
      <c r="C103" s="10"/>
      <c r="D103" s="151" t="s">
        <v>105</v>
      </c>
      <c r="E103" s="152"/>
      <c r="F103" s="152"/>
      <c r="G103" s="152"/>
      <c r="H103" s="152"/>
      <c r="I103" s="152"/>
      <c r="J103" s="153">
        <f>J201</f>
        <v>0</v>
      </c>
      <c r="K103" s="10"/>
      <c r="L103" s="15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50"/>
      <c r="C104" s="10"/>
      <c r="D104" s="151" t="s">
        <v>106</v>
      </c>
      <c r="E104" s="152"/>
      <c r="F104" s="152"/>
      <c r="G104" s="152"/>
      <c r="H104" s="152"/>
      <c r="I104" s="152"/>
      <c r="J104" s="153">
        <f>J222</f>
        <v>0</v>
      </c>
      <c r="K104" s="10"/>
      <c r="L104" s="15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50"/>
      <c r="C105" s="10"/>
      <c r="D105" s="151" t="s">
        <v>107</v>
      </c>
      <c r="E105" s="152"/>
      <c r="F105" s="152"/>
      <c r="G105" s="152"/>
      <c r="H105" s="152"/>
      <c r="I105" s="152"/>
      <c r="J105" s="153">
        <f>J225</f>
        <v>0</v>
      </c>
      <c r="K105" s="10"/>
      <c r="L105" s="15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50"/>
      <c r="C106" s="10"/>
      <c r="D106" s="151" t="s">
        <v>108</v>
      </c>
      <c r="E106" s="152"/>
      <c r="F106" s="152"/>
      <c r="G106" s="152"/>
      <c r="H106" s="152"/>
      <c r="I106" s="152"/>
      <c r="J106" s="153">
        <f>J294</f>
        <v>0</v>
      </c>
      <c r="K106" s="10"/>
      <c r="L106" s="15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50"/>
      <c r="C107" s="10"/>
      <c r="D107" s="151" t="s">
        <v>109</v>
      </c>
      <c r="E107" s="152"/>
      <c r="F107" s="152"/>
      <c r="G107" s="152"/>
      <c r="H107" s="152"/>
      <c r="I107" s="152"/>
      <c r="J107" s="153">
        <f>J297</f>
        <v>0</v>
      </c>
      <c r="K107" s="10"/>
      <c r="L107" s="15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50"/>
      <c r="C108" s="10"/>
      <c r="D108" s="151" t="s">
        <v>110</v>
      </c>
      <c r="E108" s="152"/>
      <c r="F108" s="152"/>
      <c r="G108" s="152"/>
      <c r="H108" s="152"/>
      <c r="I108" s="152"/>
      <c r="J108" s="153">
        <f>J316</f>
        <v>0</v>
      </c>
      <c r="K108" s="10"/>
      <c r="L108" s="15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6"/>
      <c r="B109" s="37"/>
      <c r="C109" s="36"/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hidden="1" s="2" customFormat="1" ht="6.96" customHeight="1">
      <c r="A110" s="36"/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hidden="1"/>
    <row r="112" hidden="1"/>
    <row r="113" hidden="1"/>
    <row r="114" s="2" customFormat="1" ht="6.96" customHeight="1">
      <c r="A114" s="36"/>
      <c r="B114" s="60"/>
      <c r="C114" s="61"/>
      <c r="D114" s="61"/>
      <c r="E114" s="61"/>
      <c r="F114" s="61"/>
      <c r="G114" s="61"/>
      <c r="H114" s="61"/>
      <c r="I114" s="61"/>
      <c r="J114" s="61"/>
      <c r="K114" s="61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24.96" customHeight="1">
      <c r="A115" s="36"/>
      <c r="B115" s="37"/>
      <c r="C115" s="21" t="s">
        <v>111</v>
      </c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16</v>
      </c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26.25" customHeight="1">
      <c r="A118" s="36"/>
      <c r="B118" s="37"/>
      <c r="C118" s="36"/>
      <c r="D118" s="36"/>
      <c r="E118" s="127" t="str">
        <f>E7</f>
        <v>Nemocnice Znojmo - Urgentní příjem 3. etapa - Zbudování urgentního příjmu v objektu A1 1.NP</v>
      </c>
      <c r="F118" s="30"/>
      <c r="G118" s="30"/>
      <c r="H118" s="30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" customFormat="1" ht="12" customHeight="1">
      <c r="B119" s="20"/>
      <c r="C119" s="30" t="s">
        <v>92</v>
      </c>
      <c r="L119" s="20"/>
    </row>
    <row r="120" s="2" customFormat="1" ht="16.5" customHeight="1">
      <c r="A120" s="36"/>
      <c r="B120" s="37"/>
      <c r="C120" s="36"/>
      <c r="D120" s="36"/>
      <c r="E120" s="127" t="s">
        <v>93</v>
      </c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94</v>
      </c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6.5" customHeight="1">
      <c r="A122" s="36"/>
      <c r="B122" s="37"/>
      <c r="C122" s="36"/>
      <c r="D122" s="36"/>
      <c r="E122" s="65" t="str">
        <f>E11</f>
        <v>2.2 - Splašková kanalizace</v>
      </c>
      <c r="F122" s="36"/>
      <c r="G122" s="36"/>
      <c r="H122" s="36"/>
      <c r="I122" s="36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6"/>
      <c r="D123" s="36"/>
      <c r="E123" s="36"/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20</v>
      </c>
      <c r="D124" s="36"/>
      <c r="E124" s="36"/>
      <c r="F124" s="25" t="str">
        <f>F14</f>
        <v xml:space="preserve"> </v>
      </c>
      <c r="G124" s="36"/>
      <c r="H124" s="36"/>
      <c r="I124" s="30" t="s">
        <v>22</v>
      </c>
      <c r="J124" s="67" t="str">
        <f>IF(J14="","",J14)</f>
        <v>27. 6. 2025</v>
      </c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6"/>
      <c r="D125" s="36"/>
      <c r="E125" s="36"/>
      <c r="F125" s="36"/>
      <c r="G125" s="36"/>
      <c r="H125" s="36"/>
      <c r="I125" s="36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5.15" customHeight="1">
      <c r="A126" s="36"/>
      <c r="B126" s="37"/>
      <c r="C126" s="30" t="s">
        <v>24</v>
      </c>
      <c r="D126" s="36"/>
      <c r="E126" s="36"/>
      <c r="F126" s="25" t="str">
        <f>E17</f>
        <v xml:space="preserve"> </v>
      </c>
      <c r="G126" s="36"/>
      <c r="H126" s="36"/>
      <c r="I126" s="30" t="s">
        <v>29</v>
      </c>
      <c r="J126" s="34" t="str">
        <f>E23</f>
        <v xml:space="preserve"> </v>
      </c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5.15" customHeight="1">
      <c r="A127" s="36"/>
      <c r="B127" s="37"/>
      <c r="C127" s="30" t="s">
        <v>27</v>
      </c>
      <c r="D127" s="36"/>
      <c r="E127" s="36"/>
      <c r="F127" s="25" t="str">
        <f>IF(E20="","",E20)</f>
        <v>Vyplň údaj</v>
      </c>
      <c r="G127" s="36"/>
      <c r="H127" s="36"/>
      <c r="I127" s="30" t="s">
        <v>31</v>
      </c>
      <c r="J127" s="34" t="str">
        <f>E26</f>
        <v xml:space="preserve"> </v>
      </c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0.32" customHeight="1">
      <c r="A128" s="36"/>
      <c r="B128" s="37"/>
      <c r="C128" s="36"/>
      <c r="D128" s="36"/>
      <c r="E128" s="36"/>
      <c r="F128" s="36"/>
      <c r="G128" s="36"/>
      <c r="H128" s="36"/>
      <c r="I128" s="36"/>
      <c r="J128" s="36"/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11" customFormat="1" ht="29.28" customHeight="1">
      <c r="A129" s="154"/>
      <c r="B129" s="155"/>
      <c r="C129" s="156" t="s">
        <v>112</v>
      </c>
      <c r="D129" s="157" t="s">
        <v>58</v>
      </c>
      <c r="E129" s="157" t="s">
        <v>54</v>
      </c>
      <c r="F129" s="157" t="s">
        <v>55</v>
      </c>
      <c r="G129" s="157" t="s">
        <v>113</v>
      </c>
      <c r="H129" s="157" t="s">
        <v>114</v>
      </c>
      <c r="I129" s="157" t="s">
        <v>115</v>
      </c>
      <c r="J129" s="157" t="s">
        <v>98</v>
      </c>
      <c r="K129" s="158" t="s">
        <v>116</v>
      </c>
      <c r="L129" s="159"/>
      <c r="M129" s="84" t="s">
        <v>1</v>
      </c>
      <c r="N129" s="85" t="s">
        <v>37</v>
      </c>
      <c r="O129" s="85" t="s">
        <v>117</v>
      </c>
      <c r="P129" s="85" t="s">
        <v>118</v>
      </c>
      <c r="Q129" s="85" t="s">
        <v>119</v>
      </c>
      <c r="R129" s="85" t="s">
        <v>120</v>
      </c>
      <c r="S129" s="85" t="s">
        <v>121</v>
      </c>
      <c r="T129" s="86" t="s">
        <v>122</v>
      </c>
      <c r="U129" s="154"/>
      <c r="V129" s="154"/>
      <c r="W129" s="154"/>
      <c r="X129" s="154"/>
      <c r="Y129" s="154"/>
      <c r="Z129" s="154"/>
      <c r="AA129" s="154"/>
      <c r="AB129" s="154"/>
      <c r="AC129" s="154"/>
      <c r="AD129" s="154"/>
      <c r="AE129" s="154"/>
    </row>
    <row r="130" s="2" customFormat="1" ht="22.8" customHeight="1">
      <c r="A130" s="36"/>
      <c r="B130" s="37"/>
      <c r="C130" s="91" t="s">
        <v>123</v>
      </c>
      <c r="D130" s="36"/>
      <c r="E130" s="36"/>
      <c r="F130" s="36"/>
      <c r="G130" s="36"/>
      <c r="H130" s="36"/>
      <c r="I130" s="36"/>
      <c r="J130" s="160">
        <f>BK130</f>
        <v>0</v>
      </c>
      <c r="K130" s="36"/>
      <c r="L130" s="37"/>
      <c r="M130" s="87"/>
      <c r="N130" s="71"/>
      <c r="O130" s="88"/>
      <c r="P130" s="161">
        <f>P131</f>
        <v>0</v>
      </c>
      <c r="Q130" s="88"/>
      <c r="R130" s="161">
        <f>R131</f>
        <v>814.81130144560007</v>
      </c>
      <c r="S130" s="88"/>
      <c r="T130" s="162">
        <f>T131</f>
        <v>116.77460000000001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72</v>
      </c>
      <c r="AU130" s="17" t="s">
        <v>100</v>
      </c>
      <c r="BK130" s="163">
        <f>BK131</f>
        <v>0</v>
      </c>
    </row>
    <row r="131" s="12" customFormat="1" ht="25.92" customHeight="1">
      <c r="A131" s="12"/>
      <c r="B131" s="164"/>
      <c r="C131" s="12"/>
      <c r="D131" s="165" t="s">
        <v>72</v>
      </c>
      <c r="E131" s="166" t="s">
        <v>124</v>
      </c>
      <c r="F131" s="166" t="s">
        <v>125</v>
      </c>
      <c r="G131" s="12"/>
      <c r="H131" s="12"/>
      <c r="I131" s="167"/>
      <c r="J131" s="168">
        <f>BK131</f>
        <v>0</v>
      </c>
      <c r="K131" s="12"/>
      <c r="L131" s="164"/>
      <c r="M131" s="169"/>
      <c r="N131" s="170"/>
      <c r="O131" s="170"/>
      <c r="P131" s="171">
        <f>P132+P191+P196+P201+P222+P225+P294+P297+P316</f>
        <v>0</v>
      </c>
      <c r="Q131" s="170"/>
      <c r="R131" s="171">
        <f>R132+R191+R196+R201+R222+R225+R294+R297+R316</f>
        <v>814.81130144560007</v>
      </c>
      <c r="S131" s="170"/>
      <c r="T131" s="172">
        <f>T132+T191+T196+T201+T222+T225+T294+T297+T316</f>
        <v>116.77460000000001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5" t="s">
        <v>80</v>
      </c>
      <c r="AT131" s="173" t="s">
        <v>72</v>
      </c>
      <c r="AU131" s="173" t="s">
        <v>73</v>
      </c>
      <c r="AY131" s="165" t="s">
        <v>126</v>
      </c>
      <c r="BK131" s="174">
        <f>BK132+BK191+BK196+BK201+BK222+BK225+BK294+BK297+BK316</f>
        <v>0</v>
      </c>
    </row>
    <row r="132" s="12" customFormat="1" ht="22.8" customHeight="1">
      <c r="A132" s="12"/>
      <c r="B132" s="164"/>
      <c r="C132" s="12"/>
      <c r="D132" s="165" t="s">
        <v>72</v>
      </c>
      <c r="E132" s="175" t="s">
        <v>80</v>
      </c>
      <c r="F132" s="175" t="s">
        <v>127</v>
      </c>
      <c r="G132" s="12"/>
      <c r="H132" s="12"/>
      <c r="I132" s="167"/>
      <c r="J132" s="176">
        <f>BK132</f>
        <v>0</v>
      </c>
      <c r="K132" s="12"/>
      <c r="L132" s="164"/>
      <c r="M132" s="169"/>
      <c r="N132" s="170"/>
      <c r="O132" s="170"/>
      <c r="P132" s="171">
        <f>SUM(P133:P190)</f>
        <v>0</v>
      </c>
      <c r="Q132" s="170"/>
      <c r="R132" s="171">
        <f>SUM(R133:R190)</f>
        <v>790.24597979200007</v>
      </c>
      <c r="S132" s="170"/>
      <c r="T132" s="172">
        <f>SUM(T133:T190)</f>
        <v>107.56200000000001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5" t="s">
        <v>80</v>
      </c>
      <c r="AT132" s="173" t="s">
        <v>72</v>
      </c>
      <c r="AU132" s="173" t="s">
        <v>80</v>
      </c>
      <c r="AY132" s="165" t="s">
        <v>126</v>
      </c>
      <c r="BK132" s="174">
        <f>SUM(BK133:BK190)</f>
        <v>0</v>
      </c>
    </row>
    <row r="133" s="2" customFormat="1" ht="24.15" customHeight="1">
      <c r="A133" s="36"/>
      <c r="B133" s="177"/>
      <c r="C133" s="178" t="s">
        <v>80</v>
      </c>
      <c r="D133" s="178" t="s">
        <v>128</v>
      </c>
      <c r="E133" s="179" t="s">
        <v>129</v>
      </c>
      <c r="F133" s="180" t="s">
        <v>130</v>
      </c>
      <c r="G133" s="181" t="s">
        <v>131</v>
      </c>
      <c r="H133" s="182">
        <v>109.2</v>
      </c>
      <c r="I133" s="183"/>
      <c r="J133" s="184">
        <f>ROUND(I133*H133,2)</f>
        <v>0</v>
      </c>
      <c r="K133" s="180" t="s">
        <v>132</v>
      </c>
      <c r="L133" s="37"/>
      <c r="M133" s="185" t="s">
        <v>1</v>
      </c>
      <c r="N133" s="186" t="s">
        <v>38</v>
      </c>
      <c r="O133" s="75"/>
      <c r="P133" s="187">
        <f>O133*H133</f>
        <v>0</v>
      </c>
      <c r="Q133" s="187">
        <v>0</v>
      </c>
      <c r="R133" s="187">
        <f>Q133*H133</f>
        <v>0</v>
      </c>
      <c r="S133" s="187">
        <v>0.44</v>
      </c>
      <c r="T133" s="188">
        <f>S133*H133</f>
        <v>48.048000000000002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9" t="s">
        <v>133</v>
      </c>
      <c r="AT133" s="189" t="s">
        <v>128</v>
      </c>
      <c r="AU133" s="189" t="s">
        <v>82</v>
      </c>
      <c r="AY133" s="17" t="s">
        <v>126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7" t="s">
        <v>80</v>
      </c>
      <c r="BK133" s="190">
        <f>ROUND(I133*H133,2)</f>
        <v>0</v>
      </c>
      <c r="BL133" s="17" t="s">
        <v>133</v>
      </c>
      <c r="BM133" s="189" t="s">
        <v>620</v>
      </c>
    </row>
    <row r="134" s="13" customFormat="1">
      <c r="A134" s="13"/>
      <c r="B134" s="191"/>
      <c r="C134" s="13"/>
      <c r="D134" s="192" t="s">
        <v>135</v>
      </c>
      <c r="E134" s="193" t="s">
        <v>1</v>
      </c>
      <c r="F134" s="194" t="s">
        <v>621</v>
      </c>
      <c r="G134" s="13"/>
      <c r="H134" s="195">
        <v>109.2</v>
      </c>
      <c r="I134" s="196"/>
      <c r="J134" s="13"/>
      <c r="K134" s="13"/>
      <c r="L134" s="191"/>
      <c r="M134" s="197"/>
      <c r="N134" s="198"/>
      <c r="O134" s="198"/>
      <c r="P134" s="198"/>
      <c r="Q134" s="198"/>
      <c r="R134" s="198"/>
      <c r="S134" s="198"/>
      <c r="T134" s="19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3" t="s">
        <v>135</v>
      </c>
      <c r="AU134" s="193" t="s">
        <v>82</v>
      </c>
      <c r="AV134" s="13" t="s">
        <v>82</v>
      </c>
      <c r="AW134" s="13" t="s">
        <v>30</v>
      </c>
      <c r="AX134" s="13" t="s">
        <v>80</v>
      </c>
      <c r="AY134" s="193" t="s">
        <v>126</v>
      </c>
    </row>
    <row r="135" s="2" customFormat="1" ht="24.15" customHeight="1">
      <c r="A135" s="36"/>
      <c r="B135" s="177"/>
      <c r="C135" s="178" t="s">
        <v>82</v>
      </c>
      <c r="D135" s="178" t="s">
        <v>128</v>
      </c>
      <c r="E135" s="179" t="s">
        <v>137</v>
      </c>
      <c r="F135" s="180" t="s">
        <v>138</v>
      </c>
      <c r="G135" s="181" t="s">
        <v>131</v>
      </c>
      <c r="H135" s="182">
        <v>109.2</v>
      </c>
      <c r="I135" s="183"/>
      <c r="J135" s="184">
        <f>ROUND(I135*H135,2)</f>
        <v>0</v>
      </c>
      <c r="K135" s="180" t="s">
        <v>132</v>
      </c>
      <c r="L135" s="37"/>
      <c r="M135" s="185" t="s">
        <v>1</v>
      </c>
      <c r="N135" s="186" t="s">
        <v>38</v>
      </c>
      <c r="O135" s="75"/>
      <c r="P135" s="187">
        <f>O135*H135</f>
        <v>0</v>
      </c>
      <c r="Q135" s="187">
        <v>0</v>
      </c>
      <c r="R135" s="187">
        <f>Q135*H135</f>
        <v>0</v>
      </c>
      <c r="S135" s="187">
        <v>0.32500000000000001</v>
      </c>
      <c r="T135" s="188">
        <f>S135*H135</f>
        <v>35.490000000000002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9" t="s">
        <v>133</v>
      </c>
      <c r="AT135" s="189" t="s">
        <v>128</v>
      </c>
      <c r="AU135" s="189" t="s">
        <v>82</v>
      </c>
      <c r="AY135" s="17" t="s">
        <v>126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7" t="s">
        <v>80</v>
      </c>
      <c r="BK135" s="190">
        <f>ROUND(I135*H135,2)</f>
        <v>0</v>
      </c>
      <c r="BL135" s="17" t="s">
        <v>133</v>
      </c>
      <c r="BM135" s="189" t="s">
        <v>622</v>
      </c>
    </row>
    <row r="136" s="13" customFormat="1">
      <c r="A136" s="13"/>
      <c r="B136" s="191"/>
      <c r="C136" s="13"/>
      <c r="D136" s="192" t="s">
        <v>135</v>
      </c>
      <c r="E136" s="193" t="s">
        <v>1</v>
      </c>
      <c r="F136" s="194" t="s">
        <v>623</v>
      </c>
      <c r="G136" s="13"/>
      <c r="H136" s="195">
        <v>109.2</v>
      </c>
      <c r="I136" s="196"/>
      <c r="J136" s="13"/>
      <c r="K136" s="13"/>
      <c r="L136" s="191"/>
      <c r="M136" s="197"/>
      <c r="N136" s="198"/>
      <c r="O136" s="198"/>
      <c r="P136" s="198"/>
      <c r="Q136" s="198"/>
      <c r="R136" s="198"/>
      <c r="S136" s="198"/>
      <c r="T136" s="19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3" t="s">
        <v>135</v>
      </c>
      <c r="AU136" s="193" t="s">
        <v>82</v>
      </c>
      <c r="AV136" s="13" t="s">
        <v>82</v>
      </c>
      <c r="AW136" s="13" t="s">
        <v>30</v>
      </c>
      <c r="AX136" s="13" t="s">
        <v>80</v>
      </c>
      <c r="AY136" s="193" t="s">
        <v>126</v>
      </c>
    </row>
    <row r="137" s="2" customFormat="1" ht="24.15" customHeight="1">
      <c r="A137" s="36"/>
      <c r="B137" s="177"/>
      <c r="C137" s="178" t="s">
        <v>141</v>
      </c>
      <c r="D137" s="178" t="s">
        <v>128</v>
      </c>
      <c r="E137" s="179" t="s">
        <v>142</v>
      </c>
      <c r="F137" s="180" t="s">
        <v>143</v>
      </c>
      <c r="G137" s="181" t="s">
        <v>131</v>
      </c>
      <c r="H137" s="182">
        <v>109.2</v>
      </c>
      <c r="I137" s="183"/>
      <c r="J137" s="184">
        <f>ROUND(I137*H137,2)</f>
        <v>0</v>
      </c>
      <c r="K137" s="180" t="s">
        <v>132</v>
      </c>
      <c r="L137" s="37"/>
      <c r="M137" s="185" t="s">
        <v>1</v>
      </c>
      <c r="N137" s="186" t="s">
        <v>38</v>
      </c>
      <c r="O137" s="75"/>
      <c r="P137" s="187">
        <f>O137*H137</f>
        <v>0</v>
      </c>
      <c r="Q137" s="187">
        <v>0</v>
      </c>
      <c r="R137" s="187">
        <f>Q137*H137</f>
        <v>0</v>
      </c>
      <c r="S137" s="187">
        <v>0.22</v>
      </c>
      <c r="T137" s="188">
        <f>S137*H137</f>
        <v>24.024000000000001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9" t="s">
        <v>133</v>
      </c>
      <c r="AT137" s="189" t="s">
        <v>128</v>
      </c>
      <c r="AU137" s="189" t="s">
        <v>82</v>
      </c>
      <c r="AY137" s="17" t="s">
        <v>126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80</v>
      </c>
      <c r="BK137" s="190">
        <f>ROUND(I137*H137,2)</f>
        <v>0</v>
      </c>
      <c r="BL137" s="17" t="s">
        <v>133</v>
      </c>
      <c r="BM137" s="189" t="s">
        <v>624</v>
      </c>
    </row>
    <row r="138" s="13" customFormat="1">
      <c r="A138" s="13"/>
      <c r="B138" s="191"/>
      <c r="C138" s="13"/>
      <c r="D138" s="192" t="s">
        <v>135</v>
      </c>
      <c r="E138" s="193" t="s">
        <v>1</v>
      </c>
      <c r="F138" s="194" t="s">
        <v>623</v>
      </c>
      <c r="G138" s="13"/>
      <c r="H138" s="195">
        <v>109.2</v>
      </c>
      <c r="I138" s="196"/>
      <c r="J138" s="13"/>
      <c r="K138" s="13"/>
      <c r="L138" s="191"/>
      <c r="M138" s="197"/>
      <c r="N138" s="198"/>
      <c r="O138" s="198"/>
      <c r="P138" s="198"/>
      <c r="Q138" s="198"/>
      <c r="R138" s="198"/>
      <c r="S138" s="198"/>
      <c r="T138" s="19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3" t="s">
        <v>135</v>
      </c>
      <c r="AU138" s="193" t="s">
        <v>82</v>
      </c>
      <c r="AV138" s="13" t="s">
        <v>82</v>
      </c>
      <c r="AW138" s="13" t="s">
        <v>30</v>
      </c>
      <c r="AX138" s="13" t="s">
        <v>80</v>
      </c>
      <c r="AY138" s="193" t="s">
        <v>126</v>
      </c>
    </row>
    <row r="139" s="2" customFormat="1" ht="16.5" customHeight="1">
      <c r="A139" s="36"/>
      <c r="B139" s="177"/>
      <c r="C139" s="178" t="s">
        <v>133</v>
      </c>
      <c r="D139" s="178" t="s">
        <v>128</v>
      </c>
      <c r="E139" s="179" t="s">
        <v>145</v>
      </c>
      <c r="F139" s="180" t="s">
        <v>146</v>
      </c>
      <c r="G139" s="181" t="s">
        <v>147</v>
      </c>
      <c r="H139" s="182">
        <v>100</v>
      </c>
      <c r="I139" s="183"/>
      <c r="J139" s="184">
        <f>ROUND(I139*H139,2)</f>
        <v>0</v>
      </c>
      <c r="K139" s="180" t="s">
        <v>132</v>
      </c>
      <c r="L139" s="37"/>
      <c r="M139" s="185" t="s">
        <v>1</v>
      </c>
      <c r="N139" s="186" t="s">
        <v>38</v>
      </c>
      <c r="O139" s="75"/>
      <c r="P139" s="187">
        <f>O139*H139</f>
        <v>0</v>
      </c>
      <c r="Q139" s="187">
        <v>0.00719295</v>
      </c>
      <c r="R139" s="187">
        <f>Q139*H139</f>
        <v>0.71929500000000002</v>
      </c>
      <c r="S139" s="187">
        <v>0</v>
      </c>
      <c r="T139" s="18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9" t="s">
        <v>133</v>
      </c>
      <c r="AT139" s="189" t="s">
        <v>128</v>
      </c>
      <c r="AU139" s="189" t="s">
        <v>82</v>
      </c>
      <c r="AY139" s="17" t="s">
        <v>126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80</v>
      </c>
      <c r="BK139" s="190">
        <f>ROUND(I139*H139,2)</f>
        <v>0</v>
      </c>
      <c r="BL139" s="17" t="s">
        <v>133</v>
      </c>
      <c r="BM139" s="189" t="s">
        <v>625</v>
      </c>
    </row>
    <row r="140" s="13" customFormat="1">
      <c r="A140" s="13"/>
      <c r="B140" s="191"/>
      <c r="C140" s="13"/>
      <c r="D140" s="192" t="s">
        <v>135</v>
      </c>
      <c r="E140" s="193" t="s">
        <v>1</v>
      </c>
      <c r="F140" s="194" t="s">
        <v>149</v>
      </c>
      <c r="G140" s="13"/>
      <c r="H140" s="195">
        <v>100</v>
      </c>
      <c r="I140" s="196"/>
      <c r="J140" s="13"/>
      <c r="K140" s="13"/>
      <c r="L140" s="191"/>
      <c r="M140" s="197"/>
      <c r="N140" s="198"/>
      <c r="O140" s="198"/>
      <c r="P140" s="198"/>
      <c r="Q140" s="198"/>
      <c r="R140" s="198"/>
      <c r="S140" s="198"/>
      <c r="T140" s="19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3" t="s">
        <v>135</v>
      </c>
      <c r="AU140" s="193" t="s">
        <v>82</v>
      </c>
      <c r="AV140" s="13" t="s">
        <v>82</v>
      </c>
      <c r="AW140" s="13" t="s">
        <v>30</v>
      </c>
      <c r="AX140" s="13" t="s">
        <v>80</v>
      </c>
      <c r="AY140" s="193" t="s">
        <v>126</v>
      </c>
    </row>
    <row r="141" s="2" customFormat="1" ht="24.15" customHeight="1">
      <c r="A141" s="36"/>
      <c r="B141" s="177"/>
      <c r="C141" s="178" t="s">
        <v>150</v>
      </c>
      <c r="D141" s="178" t="s">
        <v>128</v>
      </c>
      <c r="E141" s="179" t="s">
        <v>151</v>
      </c>
      <c r="F141" s="180" t="s">
        <v>152</v>
      </c>
      <c r="G141" s="181" t="s">
        <v>153</v>
      </c>
      <c r="H141" s="182">
        <v>1920</v>
      </c>
      <c r="I141" s="183"/>
      <c r="J141" s="184">
        <f>ROUND(I141*H141,2)</f>
        <v>0</v>
      </c>
      <c r="K141" s="180" t="s">
        <v>132</v>
      </c>
      <c r="L141" s="37"/>
      <c r="M141" s="185" t="s">
        <v>1</v>
      </c>
      <c r="N141" s="186" t="s">
        <v>38</v>
      </c>
      <c r="O141" s="75"/>
      <c r="P141" s="187">
        <f>O141*H141</f>
        <v>0</v>
      </c>
      <c r="Q141" s="187">
        <v>3.2634E-05</v>
      </c>
      <c r="R141" s="187">
        <f>Q141*H141</f>
        <v>0.062657279999999996</v>
      </c>
      <c r="S141" s="187">
        <v>0</v>
      </c>
      <c r="T141" s="188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9" t="s">
        <v>133</v>
      </c>
      <c r="AT141" s="189" t="s">
        <v>128</v>
      </c>
      <c r="AU141" s="189" t="s">
        <v>82</v>
      </c>
      <c r="AY141" s="17" t="s">
        <v>126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7" t="s">
        <v>80</v>
      </c>
      <c r="BK141" s="190">
        <f>ROUND(I141*H141,2)</f>
        <v>0</v>
      </c>
      <c r="BL141" s="17" t="s">
        <v>133</v>
      </c>
      <c r="BM141" s="189" t="s">
        <v>626</v>
      </c>
    </row>
    <row r="142" s="13" customFormat="1">
      <c r="A142" s="13"/>
      <c r="B142" s="191"/>
      <c r="C142" s="13"/>
      <c r="D142" s="192" t="s">
        <v>135</v>
      </c>
      <c r="E142" s="193" t="s">
        <v>1</v>
      </c>
      <c r="F142" s="194" t="s">
        <v>155</v>
      </c>
      <c r="G142" s="13"/>
      <c r="H142" s="195">
        <v>480</v>
      </c>
      <c r="I142" s="196"/>
      <c r="J142" s="13"/>
      <c r="K142" s="13"/>
      <c r="L142" s="191"/>
      <c r="M142" s="197"/>
      <c r="N142" s="198"/>
      <c r="O142" s="198"/>
      <c r="P142" s="198"/>
      <c r="Q142" s="198"/>
      <c r="R142" s="198"/>
      <c r="S142" s="198"/>
      <c r="T142" s="19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3" t="s">
        <v>135</v>
      </c>
      <c r="AU142" s="193" t="s">
        <v>82</v>
      </c>
      <c r="AV142" s="13" t="s">
        <v>82</v>
      </c>
      <c r="AW142" s="13" t="s">
        <v>30</v>
      </c>
      <c r="AX142" s="13" t="s">
        <v>73</v>
      </c>
      <c r="AY142" s="193" t="s">
        <v>126</v>
      </c>
    </row>
    <row r="143" s="13" customFormat="1">
      <c r="A143" s="13"/>
      <c r="B143" s="191"/>
      <c r="C143" s="13"/>
      <c r="D143" s="192" t="s">
        <v>135</v>
      </c>
      <c r="E143" s="193" t="s">
        <v>1</v>
      </c>
      <c r="F143" s="194" t="s">
        <v>156</v>
      </c>
      <c r="G143" s="13"/>
      <c r="H143" s="195">
        <v>1440</v>
      </c>
      <c r="I143" s="196"/>
      <c r="J143" s="13"/>
      <c r="K143" s="13"/>
      <c r="L143" s="191"/>
      <c r="M143" s="197"/>
      <c r="N143" s="198"/>
      <c r="O143" s="198"/>
      <c r="P143" s="198"/>
      <c r="Q143" s="198"/>
      <c r="R143" s="198"/>
      <c r="S143" s="198"/>
      <c r="T143" s="19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3" t="s">
        <v>135</v>
      </c>
      <c r="AU143" s="193" t="s">
        <v>82</v>
      </c>
      <c r="AV143" s="13" t="s">
        <v>82</v>
      </c>
      <c r="AW143" s="13" t="s">
        <v>30</v>
      </c>
      <c r="AX143" s="13" t="s">
        <v>73</v>
      </c>
      <c r="AY143" s="193" t="s">
        <v>126</v>
      </c>
    </row>
    <row r="144" s="14" customFormat="1">
      <c r="A144" s="14"/>
      <c r="B144" s="200"/>
      <c r="C144" s="14"/>
      <c r="D144" s="192" t="s">
        <v>135</v>
      </c>
      <c r="E144" s="201" t="s">
        <v>1</v>
      </c>
      <c r="F144" s="202" t="s">
        <v>157</v>
      </c>
      <c r="G144" s="14"/>
      <c r="H144" s="203">
        <v>1920</v>
      </c>
      <c r="I144" s="204"/>
      <c r="J144" s="14"/>
      <c r="K144" s="14"/>
      <c r="L144" s="200"/>
      <c r="M144" s="205"/>
      <c r="N144" s="206"/>
      <c r="O144" s="206"/>
      <c r="P144" s="206"/>
      <c r="Q144" s="206"/>
      <c r="R144" s="206"/>
      <c r="S144" s="206"/>
      <c r="T144" s="20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1" t="s">
        <v>135</v>
      </c>
      <c r="AU144" s="201" t="s">
        <v>82</v>
      </c>
      <c r="AV144" s="14" t="s">
        <v>133</v>
      </c>
      <c r="AW144" s="14" t="s">
        <v>30</v>
      </c>
      <c r="AX144" s="14" t="s">
        <v>80</v>
      </c>
      <c r="AY144" s="201" t="s">
        <v>126</v>
      </c>
    </row>
    <row r="145" s="2" customFormat="1" ht="24.15" customHeight="1">
      <c r="A145" s="36"/>
      <c r="B145" s="177"/>
      <c r="C145" s="178" t="s">
        <v>158</v>
      </c>
      <c r="D145" s="178" t="s">
        <v>128</v>
      </c>
      <c r="E145" s="179" t="s">
        <v>159</v>
      </c>
      <c r="F145" s="180" t="s">
        <v>160</v>
      </c>
      <c r="G145" s="181" t="s">
        <v>161</v>
      </c>
      <c r="H145" s="182">
        <v>120</v>
      </c>
      <c r="I145" s="183"/>
      <c r="J145" s="184">
        <f>ROUND(I145*H145,2)</f>
        <v>0</v>
      </c>
      <c r="K145" s="180" t="s">
        <v>132</v>
      </c>
      <c r="L145" s="37"/>
      <c r="M145" s="185" t="s">
        <v>1</v>
      </c>
      <c r="N145" s="186" t="s">
        <v>38</v>
      </c>
      <c r="O145" s="75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9" t="s">
        <v>133</v>
      </c>
      <c r="AT145" s="189" t="s">
        <v>128</v>
      </c>
      <c r="AU145" s="189" t="s">
        <v>82</v>
      </c>
      <c r="AY145" s="17" t="s">
        <v>126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7" t="s">
        <v>80</v>
      </c>
      <c r="BK145" s="190">
        <f>ROUND(I145*H145,2)</f>
        <v>0</v>
      </c>
      <c r="BL145" s="17" t="s">
        <v>133</v>
      </c>
      <c r="BM145" s="189" t="s">
        <v>627</v>
      </c>
    </row>
    <row r="146" s="13" customFormat="1">
      <c r="A146" s="13"/>
      <c r="B146" s="191"/>
      <c r="C146" s="13"/>
      <c r="D146" s="192" t="s">
        <v>135</v>
      </c>
      <c r="E146" s="193" t="s">
        <v>1</v>
      </c>
      <c r="F146" s="194" t="s">
        <v>163</v>
      </c>
      <c r="G146" s="13"/>
      <c r="H146" s="195">
        <v>120</v>
      </c>
      <c r="I146" s="196"/>
      <c r="J146" s="13"/>
      <c r="K146" s="13"/>
      <c r="L146" s="191"/>
      <c r="M146" s="197"/>
      <c r="N146" s="198"/>
      <c r="O146" s="198"/>
      <c r="P146" s="198"/>
      <c r="Q146" s="198"/>
      <c r="R146" s="198"/>
      <c r="S146" s="198"/>
      <c r="T146" s="19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3" t="s">
        <v>135</v>
      </c>
      <c r="AU146" s="193" t="s">
        <v>82</v>
      </c>
      <c r="AV146" s="13" t="s">
        <v>82</v>
      </c>
      <c r="AW146" s="13" t="s">
        <v>30</v>
      </c>
      <c r="AX146" s="13" t="s">
        <v>80</v>
      </c>
      <c r="AY146" s="193" t="s">
        <v>126</v>
      </c>
    </row>
    <row r="147" s="2" customFormat="1" ht="33" customHeight="1">
      <c r="A147" s="36"/>
      <c r="B147" s="177"/>
      <c r="C147" s="178" t="s">
        <v>164</v>
      </c>
      <c r="D147" s="178" t="s">
        <v>128</v>
      </c>
      <c r="E147" s="179" t="s">
        <v>165</v>
      </c>
      <c r="F147" s="180" t="s">
        <v>166</v>
      </c>
      <c r="G147" s="181" t="s">
        <v>167</v>
      </c>
      <c r="H147" s="182">
        <v>224.875</v>
      </c>
      <c r="I147" s="183"/>
      <c r="J147" s="184">
        <f>ROUND(I147*H147,2)</f>
        <v>0</v>
      </c>
      <c r="K147" s="180" t="s">
        <v>132</v>
      </c>
      <c r="L147" s="37"/>
      <c r="M147" s="185" t="s">
        <v>1</v>
      </c>
      <c r="N147" s="186" t="s">
        <v>38</v>
      </c>
      <c r="O147" s="75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9" t="s">
        <v>133</v>
      </c>
      <c r="AT147" s="189" t="s">
        <v>128</v>
      </c>
      <c r="AU147" s="189" t="s">
        <v>82</v>
      </c>
      <c r="AY147" s="17" t="s">
        <v>126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80</v>
      </c>
      <c r="BK147" s="190">
        <f>ROUND(I147*H147,2)</f>
        <v>0</v>
      </c>
      <c r="BL147" s="17" t="s">
        <v>133</v>
      </c>
      <c r="BM147" s="189" t="s">
        <v>628</v>
      </c>
    </row>
    <row r="148" s="13" customFormat="1">
      <c r="A148" s="13"/>
      <c r="B148" s="191"/>
      <c r="C148" s="13"/>
      <c r="D148" s="192" t="s">
        <v>135</v>
      </c>
      <c r="E148" s="193" t="s">
        <v>1</v>
      </c>
      <c r="F148" s="194" t="s">
        <v>629</v>
      </c>
      <c r="G148" s="13"/>
      <c r="H148" s="195">
        <v>186.55000000000001</v>
      </c>
      <c r="I148" s="196"/>
      <c r="J148" s="13"/>
      <c r="K148" s="13"/>
      <c r="L148" s="191"/>
      <c r="M148" s="197"/>
      <c r="N148" s="198"/>
      <c r="O148" s="198"/>
      <c r="P148" s="198"/>
      <c r="Q148" s="198"/>
      <c r="R148" s="198"/>
      <c r="S148" s="198"/>
      <c r="T148" s="19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3" t="s">
        <v>135</v>
      </c>
      <c r="AU148" s="193" t="s">
        <v>82</v>
      </c>
      <c r="AV148" s="13" t="s">
        <v>82</v>
      </c>
      <c r="AW148" s="13" t="s">
        <v>30</v>
      </c>
      <c r="AX148" s="13" t="s">
        <v>73</v>
      </c>
      <c r="AY148" s="193" t="s">
        <v>126</v>
      </c>
    </row>
    <row r="149" s="13" customFormat="1">
      <c r="A149" s="13"/>
      <c r="B149" s="191"/>
      <c r="C149" s="13"/>
      <c r="D149" s="192" t="s">
        <v>135</v>
      </c>
      <c r="E149" s="193" t="s">
        <v>1</v>
      </c>
      <c r="F149" s="194" t="s">
        <v>630</v>
      </c>
      <c r="G149" s="13"/>
      <c r="H149" s="195">
        <v>167.69999999999999</v>
      </c>
      <c r="I149" s="196"/>
      <c r="J149" s="13"/>
      <c r="K149" s="13"/>
      <c r="L149" s="191"/>
      <c r="M149" s="197"/>
      <c r="N149" s="198"/>
      <c r="O149" s="198"/>
      <c r="P149" s="198"/>
      <c r="Q149" s="198"/>
      <c r="R149" s="198"/>
      <c r="S149" s="198"/>
      <c r="T149" s="19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3" t="s">
        <v>135</v>
      </c>
      <c r="AU149" s="193" t="s">
        <v>82</v>
      </c>
      <c r="AV149" s="13" t="s">
        <v>82</v>
      </c>
      <c r="AW149" s="13" t="s">
        <v>30</v>
      </c>
      <c r="AX149" s="13" t="s">
        <v>73</v>
      </c>
      <c r="AY149" s="193" t="s">
        <v>126</v>
      </c>
    </row>
    <row r="150" s="13" customFormat="1">
      <c r="A150" s="13"/>
      <c r="B150" s="191"/>
      <c r="C150" s="13"/>
      <c r="D150" s="192" t="s">
        <v>135</v>
      </c>
      <c r="E150" s="193" t="s">
        <v>1</v>
      </c>
      <c r="F150" s="194" t="s">
        <v>631</v>
      </c>
      <c r="G150" s="13"/>
      <c r="H150" s="195">
        <v>48</v>
      </c>
      <c r="I150" s="196"/>
      <c r="J150" s="13"/>
      <c r="K150" s="13"/>
      <c r="L150" s="191"/>
      <c r="M150" s="197"/>
      <c r="N150" s="198"/>
      <c r="O150" s="198"/>
      <c r="P150" s="198"/>
      <c r="Q150" s="198"/>
      <c r="R150" s="198"/>
      <c r="S150" s="198"/>
      <c r="T150" s="19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3" t="s">
        <v>135</v>
      </c>
      <c r="AU150" s="193" t="s">
        <v>82</v>
      </c>
      <c r="AV150" s="13" t="s">
        <v>82</v>
      </c>
      <c r="AW150" s="13" t="s">
        <v>30</v>
      </c>
      <c r="AX150" s="13" t="s">
        <v>73</v>
      </c>
      <c r="AY150" s="193" t="s">
        <v>126</v>
      </c>
    </row>
    <row r="151" s="13" customFormat="1">
      <c r="A151" s="13"/>
      <c r="B151" s="191"/>
      <c r="C151" s="13"/>
      <c r="D151" s="192" t="s">
        <v>135</v>
      </c>
      <c r="E151" s="193" t="s">
        <v>1</v>
      </c>
      <c r="F151" s="194" t="s">
        <v>632</v>
      </c>
      <c r="G151" s="13"/>
      <c r="H151" s="195">
        <v>47.5</v>
      </c>
      <c r="I151" s="196"/>
      <c r="J151" s="13"/>
      <c r="K151" s="13"/>
      <c r="L151" s="191"/>
      <c r="M151" s="197"/>
      <c r="N151" s="198"/>
      <c r="O151" s="198"/>
      <c r="P151" s="198"/>
      <c r="Q151" s="198"/>
      <c r="R151" s="198"/>
      <c r="S151" s="198"/>
      <c r="T151" s="19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3" t="s">
        <v>135</v>
      </c>
      <c r="AU151" s="193" t="s">
        <v>82</v>
      </c>
      <c r="AV151" s="13" t="s">
        <v>82</v>
      </c>
      <c r="AW151" s="13" t="s">
        <v>30</v>
      </c>
      <c r="AX151" s="13" t="s">
        <v>73</v>
      </c>
      <c r="AY151" s="193" t="s">
        <v>126</v>
      </c>
    </row>
    <row r="152" s="14" customFormat="1">
      <c r="A152" s="14"/>
      <c r="B152" s="200"/>
      <c r="C152" s="14"/>
      <c r="D152" s="192" t="s">
        <v>135</v>
      </c>
      <c r="E152" s="201" t="s">
        <v>1</v>
      </c>
      <c r="F152" s="202" t="s">
        <v>157</v>
      </c>
      <c r="G152" s="14"/>
      <c r="H152" s="203">
        <v>449.75</v>
      </c>
      <c r="I152" s="204"/>
      <c r="J152" s="14"/>
      <c r="K152" s="14"/>
      <c r="L152" s="200"/>
      <c r="M152" s="205"/>
      <c r="N152" s="206"/>
      <c r="O152" s="206"/>
      <c r="P152" s="206"/>
      <c r="Q152" s="206"/>
      <c r="R152" s="206"/>
      <c r="S152" s="206"/>
      <c r="T152" s="20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01" t="s">
        <v>135</v>
      </c>
      <c r="AU152" s="201" t="s">
        <v>82</v>
      </c>
      <c r="AV152" s="14" t="s">
        <v>133</v>
      </c>
      <c r="AW152" s="14" t="s">
        <v>30</v>
      </c>
      <c r="AX152" s="14" t="s">
        <v>73</v>
      </c>
      <c r="AY152" s="201" t="s">
        <v>126</v>
      </c>
    </row>
    <row r="153" s="13" customFormat="1">
      <c r="A153" s="13"/>
      <c r="B153" s="191"/>
      <c r="C153" s="13"/>
      <c r="D153" s="192" t="s">
        <v>135</v>
      </c>
      <c r="E153" s="193" t="s">
        <v>1</v>
      </c>
      <c r="F153" s="194" t="s">
        <v>633</v>
      </c>
      <c r="G153" s="13"/>
      <c r="H153" s="195">
        <v>224.875</v>
      </c>
      <c r="I153" s="196"/>
      <c r="J153" s="13"/>
      <c r="K153" s="13"/>
      <c r="L153" s="191"/>
      <c r="M153" s="197"/>
      <c r="N153" s="198"/>
      <c r="O153" s="198"/>
      <c r="P153" s="198"/>
      <c r="Q153" s="198"/>
      <c r="R153" s="198"/>
      <c r="S153" s="198"/>
      <c r="T153" s="19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3" t="s">
        <v>135</v>
      </c>
      <c r="AU153" s="193" t="s">
        <v>82</v>
      </c>
      <c r="AV153" s="13" t="s">
        <v>82</v>
      </c>
      <c r="AW153" s="13" t="s">
        <v>30</v>
      </c>
      <c r="AX153" s="13" t="s">
        <v>80</v>
      </c>
      <c r="AY153" s="193" t="s">
        <v>126</v>
      </c>
    </row>
    <row r="154" s="2" customFormat="1" ht="33" customHeight="1">
      <c r="A154" s="36"/>
      <c r="B154" s="177"/>
      <c r="C154" s="178" t="s">
        <v>176</v>
      </c>
      <c r="D154" s="178" t="s">
        <v>128</v>
      </c>
      <c r="E154" s="179" t="s">
        <v>177</v>
      </c>
      <c r="F154" s="180" t="s">
        <v>178</v>
      </c>
      <c r="G154" s="181" t="s">
        <v>167</v>
      </c>
      <c r="H154" s="182">
        <v>224.875</v>
      </c>
      <c r="I154" s="183"/>
      <c r="J154" s="184">
        <f>ROUND(I154*H154,2)</f>
        <v>0</v>
      </c>
      <c r="K154" s="180" t="s">
        <v>132</v>
      </c>
      <c r="L154" s="37"/>
      <c r="M154" s="185" t="s">
        <v>1</v>
      </c>
      <c r="N154" s="186" t="s">
        <v>38</v>
      </c>
      <c r="O154" s="75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9" t="s">
        <v>133</v>
      </c>
      <c r="AT154" s="189" t="s">
        <v>128</v>
      </c>
      <c r="AU154" s="189" t="s">
        <v>82</v>
      </c>
      <c r="AY154" s="17" t="s">
        <v>126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80</v>
      </c>
      <c r="BK154" s="190">
        <f>ROUND(I154*H154,2)</f>
        <v>0</v>
      </c>
      <c r="BL154" s="17" t="s">
        <v>133</v>
      </c>
      <c r="BM154" s="189" t="s">
        <v>634</v>
      </c>
    </row>
    <row r="155" s="13" customFormat="1">
      <c r="A155" s="13"/>
      <c r="B155" s="191"/>
      <c r="C155" s="13"/>
      <c r="D155" s="192" t="s">
        <v>135</v>
      </c>
      <c r="E155" s="193" t="s">
        <v>1</v>
      </c>
      <c r="F155" s="194" t="s">
        <v>633</v>
      </c>
      <c r="G155" s="13"/>
      <c r="H155" s="195">
        <v>224.875</v>
      </c>
      <c r="I155" s="196"/>
      <c r="J155" s="13"/>
      <c r="K155" s="13"/>
      <c r="L155" s="191"/>
      <c r="M155" s="197"/>
      <c r="N155" s="198"/>
      <c r="O155" s="198"/>
      <c r="P155" s="198"/>
      <c r="Q155" s="198"/>
      <c r="R155" s="198"/>
      <c r="S155" s="198"/>
      <c r="T155" s="19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3" t="s">
        <v>135</v>
      </c>
      <c r="AU155" s="193" t="s">
        <v>82</v>
      </c>
      <c r="AV155" s="13" t="s">
        <v>82</v>
      </c>
      <c r="AW155" s="13" t="s">
        <v>30</v>
      </c>
      <c r="AX155" s="13" t="s">
        <v>80</v>
      </c>
      <c r="AY155" s="193" t="s">
        <v>126</v>
      </c>
    </row>
    <row r="156" s="2" customFormat="1" ht="24.15" customHeight="1">
      <c r="A156" s="36"/>
      <c r="B156" s="177"/>
      <c r="C156" s="178" t="s">
        <v>180</v>
      </c>
      <c r="D156" s="178" t="s">
        <v>128</v>
      </c>
      <c r="E156" s="179" t="s">
        <v>181</v>
      </c>
      <c r="F156" s="180" t="s">
        <v>182</v>
      </c>
      <c r="G156" s="181" t="s">
        <v>167</v>
      </c>
      <c r="H156" s="182">
        <v>89.950000000000003</v>
      </c>
      <c r="I156" s="183"/>
      <c r="J156" s="184">
        <f>ROUND(I156*H156,2)</f>
        <v>0</v>
      </c>
      <c r="K156" s="180" t="s">
        <v>132</v>
      </c>
      <c r="L156" s="37"/>
      <c r="M156" s="185" t="s">
        <v>1</v>
      </c>
      <c r="N156" s="186" t="s">
        <v>38</v>
      </c>
      <c r="O156" s="75"/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9" t="s">
        <v>133</v>
      </c>
      <c r="AT156" s="189" t="s">
        <v>128</v>
      </c>
      <c r="AU156" s="189" t="s">
        <v>82</v>
      </c>
      <c r="AY156" s="17" t="s">
        <v>126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7" t="s">
        <v>80</v>
      </c>
      <c r="BK156" s="190">
        <f>ROUND(I156*H156,2)</f>
        <v>0</v>
      </c>
      <c r="BL156" s="17" t="s">
        <v>133</v>
      </c>
      <c r="BM156" s="189" t="s">
        <v>635</v>
      </c>
    </row>
    <row r="157" s="13" customFormat="1">
      <c r="A157" s="13"/>
      <c r="B157" s="191"/>
      <c r="C157" s="13"/>
      <c r="D157" s="192" t="s">
        <v>135</v>
      </c>
      <c r="E157" s="193" t="s">
        <v>1</v>
      </c>
      <c r="F157" s="194" t="s">
        <v>636</v>
      </c>
      <c r="G157" s="13"/>
      <c r="H157" s="195">
        <v>89.950000000000003</v>
      </c>
      <c r="I157" s="196"/>
      <c r="J157" s="13"/>
      <c r="K157" s="13"/>
      <c r="L157" s="191"/>
      <c r="M157" s="197"/>
      <c r="N157" s="198"/>
      <c r="O157" s="198"/>
      <c r="P157" s="198"/>
      <c r="Q157" s="198"/>
      <c r="R157" s="198"/>
      <c r="S157" s="198"/>
      <c r="T157" s="19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3" t="s">
        <v>135</v>
      </c>
      <c r="AU157" s="193" t="s">
        <v>82</v>
      </c>
      <c r="AV157" s="13" t="s">
        <v>82</v>
      </c>
      <c r="AW157" s="13" t="s">
        <v>30</v>
      </c>
      <c r="AX157" s="13" t="s">
        <v>80</v>
      </c>
      <c r="AY157" s="193" t="s">
        <v>126</v>
      </c>
    </row>
    <row r="158" s="2" customFormat="1" ht="21.75" customHeight="1">
      <c r="A158" s="36"/>
      <c r="B158" s="177"/>
      <c r="C158" s="178" t="s">
        <v>185</v>
      </c>
      <c r="D158" s="178" t="s">
        <v>128</v>
      </c>
      <c r="E158" s="179" t="s">
        <v>186</v>
      </c>
      <c r="F158" s="180" t="s">
        <v>187</v>
      </c>
      <c r="G158" s="181" t="s">
        <v>131</v>
      </c>
      <c r="H158" s="182">
        <v>258</v>
      </c>
      <c r="I158" s="183"/>
      <c r="J158" s="184">
        <f>ROUND(I158*H158,2)</f>
        <v>0</v>
      </c>
      <c r="K158" s="180" t="s">
        <v>132</v>
      </c>
      <c r="L158" s="37"/>
      <c r="M158" s="185" t="s">
        <v>1</v>
      </c>
      <c r="N158" s="186" t="s">
        <v>38</v>
      </c>
      <c r="O158" s="75"/>
      <c r="P158" s="187">
        <f>O158*H158</f>
        <v>0</v>
      </c>
      <c r="Q158" s="187">
        <v>0.00058135999999999995</v>
      </c>
      <c r="R158" s="187">
        <f>Q158*H158</f>
        <v>0.14999087999999999</v>
      </c>
      <c r="S158" s="187">
        <v>0</v>
      </c>
      <c r="T158" s="188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9" t="s">
        <v>133</v>
      </c>
      <c r="AT158" s="189" t="s">
        <v>128</v>
      </c>
      <c r="AU158" s="189" t="s">
        <v>82</v>
      </c>
      <c r="AY158" s="17" t="s">
        <v>126</v>
      </c>
      <c r="BE158" s="190">
        <f>IF(N158="základní",J158,0)</f>
        <v>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7" t="s">
        <v>80</v>
      </c>
      <c r="BK158" s="190">
        <f>ROUND(I158*H158,2)</f>
        <v>0</v>
      </c>
      <c r="BL158" s="17" t="s">
        <v>133</v>
      </c>
      <c r="BM158" s="189" t="s">
        <v>637</v>
      </c>
    </row>
    <row r="159" s="13" customFormat="1">
      <c r="A159" s="13"/>
      <c r="B159" s="191"/>
      <c r="C159" s="13"/>
      <c r="D159" s="192" t="s">
        <v>135</v>
      </c>
      <c r="E159" s="193" t="s">
        <v>1</v>
      </c>
      <c r="F159" s="194" t="s">
        <v>638</v>
      </c>
      <c r="G159" s="13"/>
      <c r="H159" s="195">
        <v>258</v>
      </c>
      <c r="I159" s="196"/>
      <c r="J159" s="13"/>
      <c r="K159" s="13"/>
      <c r="L159" s="191"/>
      <c r="M159" s="197"/>
      <c r="N159" s="198"/>
      <c r="O159" s="198"/>
      <c r="P159" s="198"/>
      <c r="Q159" s="198"/>
      <c r="R159" s="198"/>
      <c r="S159" s="198"/>
      <c r="T159" s="19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3" t="s">
        <v>135</v>
      </c>
      <c r="AU159" s="193" t="s">
        <v>82</v>
      </c>
      <c r="AV159" s="13" t="s">
        <v>82</v>
      </c>
      <c r="AW159" s="13" t="s">
        <v>30</v>
      </c>
      <c r="AX159" s="13" t="s">
        <v>80</v>
      </c>
      <c r="AY159" s="193" t="s">
        <v>126</v>
      </c>
    </row>
    <row r="160" s="2" customFormat="1" ht="24.15" customHeight="1">
      <c r="A160" s="36"/>
      <c r="B160" s="177"/>
      <c r="C160" s="178" t="s">
        <v>191</v>
      </c>
      <c r="D160" s="178" t="s">
        <v>128</v>
      </c>
      <c r="E160" s="179" t="s">
        <v>192</v>
      </c>
      <c r="F160" s="180" t="s">
        <v>193</v>
      </c>
      <c r="G160" s="181" t="s">
        <v>131</v>
      </c>
      <c r="H160" s="182">
        <v>266.5</v>
      </c>
      <c r="I160" s="183"/>
      <c r="J160" s="184">
        <f>ROUND(I160*H160,2)</f>
        <v>0</v>
      </c>
      <c r="K160" s="180" t="s">
        <v>132</v>
      </c>
      <c r="L160" s="37"/>
      <c r="M160" s="185" t="s">
        <v>1</v>
      </c>
      <c r="N160" s="186" t="s">
        <v>38</v>
      </c>
      <c r="O160" s="75"/>
      <c r="P160" s="187">
        <f>O160*H160</f>
        <v>0</v>
      </c>
      <c r="Q160" s="187">
        <v>0.00059300800000000001</v>
      </c>
      <c r="R160" s="187">
        <f>Q160*H160</f>
        <v>0.15803663200000001</v>
      </c>
      <c r="S160" s="187">
        <v>0</v>
      </c>
      <c r="T160" s="188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9" t="s">
        <v>133</v>
      </c>
      <c r="AT160" s="189" t="s">
        <v>128</v>
      </c>
      <c r="AU160" s="189" t="s">
        <v>82</v>
      </c>
      <c r="AY160" s="17" t="s">
        <v>126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7" t="s">
        <v>80</v>
      </c>
      <c r="BK160" s="190">
        <f>ROUND(I160*H160,2)</f>
        <v>0</v>
      </c>
      <c r="BL160" s="17" t="s">
        <v>133</v>
      </c>
      <c r="BM160" s="189" t="s">
        <v>639</v>
      </c>
    </row>
    <row r="161" s="13" customFormat="1">
      <c r="A161" s="13"/>
      <c r="B161" s="191"/>
      <c r="C161" s="13"/>
      <c r="D161" s="192" t="s">
        <v>135</v>
      </c>
      <c r="E161" s="193" t="s">
        <v>1</v>
      </c>
      <c r="F161" s="194" t="s">
        <v>640</v>
      </c>
      <c r="G161" s="13"/>
      <c r="H161" s="195">
        <v>266.5</v>
      </c>
      <c r="I161" s="196"/>
      <c r="J161" s="13"/>
      <c r="K161" s="13"/>
      <c r="L161" s="191"/>
      <c r="M161" s="197"/>
      <c r="N161" s="198"/>
      <c r="O161" s="198"/>
      <c r="P161" s="198"/>
      <c r="Q161" s="198"/>
      <c r="R161" s="198"/>
      <c r="S161" s="198"/>
      <c r="T161" s="19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3" t="s">
        <v>135</v>
      </c>
      <c r="AU161" s="193" t="s">
        <v>82</v>
      </c>
      <c r="AV161" s="13" t="s">
        <v>82</v>
      </c>
      <c r="AW161" s="13" t="s">
        <v>30</v>
      </c>
      <c r="AX161" s="13" t="s">
        <v>80</v>
      </c>
      <c r="AY161" s="193" t="s">
        <v>126</v>
      </c>
    </row>
    <row r="162" s="2" customFormat="1" ht="21.75" customHeight="1">
      <c r="A162" s="36"/>
      <c r="B162" s="177"/>
      <c r="C162" s="178" t="s">
        <v>8</v>
      </c>
      <c r="D162" s="178" t="s">
        <v>128</v>
      </c>
      <c r="E162" s="179" t="s">
        <v>201</v>
      </c>
      <c r="F162" s="180" t="s">
        <v>202</v>
      </c>
      <c r="G162" s="181" t="s">
        <v>131</v>
      </c>
      <c r="H162" s="182">
        <v>258</v>
      </c>
      <c r="I162" s="183"/>
      <c r="J162" s="184">
        <f>ROUND(I162*H162,2)</f>
        <v>0</v>
      </c>
      <c r="K162" s="180" t="s">
        <v>132</v>
      </c>
      <c r="L162" s="37"/>
      <c r="M162" s="185" t="s">
        <v>1</v>
      </c>
      <c r="N162" s="186" t="s">
        <v>38</v>
      </c>
      <c r="O162" s="75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9" t="s">
        <v>133</v>
      </c>
      <c r="AT162" s="189" t="s">
        <v>128</v>
      </c>
      <c r="AU162" s="189" t="s">
        <v>82</v>
      </c>
      <c r="AY162" s="17" t="s">
        <v>126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7" t="s">
        <v>80</v>
      </c>
      <c r="BK162" s="190">
        <f>ROUND(I162*H162,2)</f>
        <v>0</v>
      </c>
      <c r="BL162" s="17" t="s">
        <v>133</v>
      </c>
      <c r="BM162" s="189" t="s">
        <v>641</v>
      </c>
    </row>
    <row r="163" s="13" customFormat="1">
      <c r="A163" s="13"/>
      <c r="B163" s="191"/>
      <c r="C163" s="13"/>
      <c r="D163" s="192" t="s">
        <v>135</v>
      </c>
      <c r="E163" s="193" t="s">
        <v>1</v>
      </c>
      <c r="F163" s="194" t="s">
        <v>642</v>
      </c>
      <c r="G163" s="13"/>
      <c r="H163" s="195">
        <v>258</v>
      </c>
      <c r="I163" s="196"/>
      <c r="J163" s="13"/>
      <c r="K163" s="13"/>
      <c r="L163" s="191"/>
      <c r="M163" s="197"/>
      <c r="N163" s="198"/>
      <c r="O163" s="198"/>
      <c r="P163" s="198"/>
      <c r="Q163" s="198"/>
      <c r="R163" s="198"/>
      <c r="S163" s="198"/>
      <c r="T163" s="19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3" t="s">
        <v>135</v>
      </c>
      <c r="AU163" s="193" t="s">
        <v>82</v>
      </c>
      <c r="AV163" s="13" t="s">
        <v>82</v>
      </c>
      <c r="AW163" s="13" t="s">
        <v>30</v>
      </c>
      <c r="AX163" s="13" t="s">
        <v>80</v>
      </c>
      <c r="AY163" s="193" t="s">
        <v>126</v>
      </c>
    </row>
    <row r="164" s="2" customFormat="1" ht="24.15" customHeight="1">
      <c r="A164" s="36"/>
      <c r="B164" s="177"/>
      <c r="C164" s="178" t="s">
        <v>200</v>
      </c>
      <c r="D164" s="178" t="s">
        <v>128</v>
      </c>
      <c r="E164" s="179" t="s">
        <v>206</v>
      </c>
      <c r="F164" s="180" t="s">
        <v>207</v>
      </c>
      <c r="G164" s="181" t="s">
        <v>131</v>
      </c>
      <c r="H164" s="182">
        <v>266.5</v>
      </c>
      <c r="I164" s="183"/>
      <c r="J164" s="184">
        <f>ROUND(I164*H164,2)</f>
        <v>0</v>
      </c>
      <c r="K164" s="180" t="s">
        <v>132</v>
      </c>
      <c r="L164" s="37"/>
      <c r="M164" s="185" t="s">
        <v>1</v>
      </c>
      <c r="N164" s="186" t="s">
        <v>38</v>
      </c>
      <c r="O164" s="75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9" t="s">
        <v>133</v>
      </c>
      <c r="AT164" s="189" t="s">
        <v>128</v>
      </c>
      <c r="AU164" s="189" t="s">
        <v>82</v>
      </c>
      <c r="AY164" s="17" t="s">
        <v>126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80</v>
      </c>
      <c r="BK164" s="190">
        <f>ROUND(I164*H164,2)</f>
        <v>0</v>
      </c>
      <c r="BL164" s="17" t="s">
        <v>133</v>
      </c>
      <c r="BM164" s="189" t="s">
        <v>643</v>
      </c>
    </row>
    <row r="165" s="13" customFormat="1">
      <c r="A165" s="13"/>
      <c r="B165" s="191"/>
      <c r="C165" s="13"/>
      <c r="D165" s="192" t="s">
        <v>135</v>
      </c>
      <c r="E165" s="193" t="s">
        <v>1</v>
      </c>
      <c r="F165" s="194" t="s">
        <v>644</v>
      </c>
      <c r="G165" s="13"/>
      <c r="H165" s="195">
        <v>266.5</v>
      </c>
      <c r="I165" s="196"/>
      <c r="J165" s="13"/>
      <c r="K165" s="13"/>
      <c r="L165" s="191"/>
      <c r="M165" s="197"/>
      <c r="N165" s="198"/>
      <c r="O165" s="198"/>
      <c r="P165" s="198"/>
      <c r="Q165" s="198"/>
      <c r="R165" s="198"/>
      <c r="S165" s="198"/>
      <c r="T165" s="19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3" t="s">
        <v>135</v>
      </c>
      <c r="AU165" s="193" t="s">
        <v>82</v>
      </c>
      <c r="AV165" s="13" t="s">
        <v>82</v>
      </c>
      <c r="AW165" s="13" t="s">
        <v>30</v>
      </c>
      <c r="AX165" s="13" t="s">
        <v>80</v>
      </c>
      <c r="AY165" s="193" t="s">
        <v>126</v>
      </c>
    </row>
    <row r="166" s="2" customFormat="1" ht="37.8" customHeight="1">
      <c r="A166" s="36"/>
      <c r="B166" s="177"/>
      <c r="C166" s="178" t="s">
        <v>205</v>
      </c>
      <c r="D166" s="178" t="s">
        <v>128</v>
      </c>
      <c r="E166" s="179" t="s">
        <v>216</v>
      </c>
      <c r="F166" s="180" t="s">
        <v>217</v>
      </c>
      <c r="G166" s="181" t="s">
        <v>167</v>
      </c>
      <c r="H166" s="182">
        <v>224.875</v>
      </c>
      <c r="I166" s="183"/>
      <c r="J166" s="184">
        <f>ROUND(I166*H166,2)</f>
        <v>0</v>
      </c>
      <c r="K166" s="180" t="s">
        <v>132</v>
      </c>
      <c r="L166" s="37"/>
      <c r="M166" s="185" t="s">
        <v>1</v>
      </c>
      <c r="N166" s="186" t="s">
        <v>38</v>
      </c>
      <c r="O166" s="75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9" t="s">
        <v>133</v>
      </c>
      <c r="AT166" s="189" t="s">
        <v>128</v>
      </c>
      <c r="AU166" s="189" t="s">
        <v>82</v>
      </c>
      <c r="AY166" s="17" t="s">
        <v>126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80</v>
      </c>
      <c r="BK166" s="190">
        <f>ROUND(I166*H166,2)</f>
        <v>0</v>
      </c>
      <c r="BL166" s="17" t="s">
        <v>133</v>
      </c>
      <c r="BM166" s="189" t="s">
        <v>645</v>
      </c>
    </row>
    <row r="167" s="13" customFormat="1">
      <c r="A167" s="13"/>
      <c r="B167" s="191"/>
      <c r="C167" s="13"/>
      <c r="D167" s="192" t="s">
        <v>135</v>
      </c>
      <c r="E167" s="193" t="s">
        <v>1</v>
      </c>
      <c r="F167" s="194" t="s">
        <v>646</v>
      </c>
      <c r="G167" s="13"/>
      <c r="H167" s="195">
        <v>224.875</v>
      </c>
      <c r="I167" s="196"/>
      <c r="J167" s="13"/>
      <c r="K167" s="13"/>
      <c r="L167" s="191"/>
      <c r="M167" s="197"/>
      <c r="N167" s="198"/>
      <c r="O167" s="198"/>
      <c r="P167" s="198"/>
      <c r="Q167" s="198"/>
      <c r="R167" s="198"/>
      <c r="S167" s="198"/>
      <c r="T167" s="19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3" t="s">
        <v>135</v>
      </c>
      <c r="AU167" s="193" t="s">
        <v>82</v>
      </c>
      <c r="AV167" s="13" t="s">
        <v>82</v>
      </c>
      <c r="AW167" s="13" t="s">
        <v>30</v>
      </c>
      <c r="AX167" s="13" t="s">
        <v>80</v>
      </c>
      <c r="AY167" s="193" t="s">
        <v>126</v>
      </c>
    </row>
    <row r="168" s="2" customFormat="1" ht="37.8" customHeight="1">
      <c r="A168" s="36"/>
      <c r="B168" s="177"/>
      <c r="C168" s="178" t="s">
        <v>210</v>
      </c>
      <c r="D168" s="178" t="s">
        <v>128</v>
      </c>
      <c r="E168" s="179" t="s">
        <v>221</v>
      </c>
      <c r="F168" s="180" t="s">
        <v>222</v>
      </c>
      <c r="G168" s="181" t="s">
        <v>167</v>
      </c>
      <c r="H168" s="182">
        <v>2248.75</v>
      </c>
      <c r="I168" s="183"/>
      <c r="J168" s="184">
        <f>ROUND(I168*H168,2)</f>
        <v>0</v>
      </c>
      <c r="K168" s="180" t="s">
        <v>132</v>
      </c>
      <c r="L168" s="37"/>
      <c r="M168" s="185" t="s">
        <v>1</v>
      </c>
      <c r="N168" s="186" t="s">
        <v>38</v>
      </c>
      <c r="O168" s="75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9" t="s">
        <v>133</v>
      </c>
      <c r="AT168" s="189" t="s">
        <v>128</v>
      </c>
      <c r="AU168" s="189" t="s">
        <v>82</v>
      </c>
      <c r="AY168" s="17" t="s">
        <v>126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80</v>
      </c>
      <c r="BK168" s="190">
        <f>ROUND(I168*H168,2)</f>
        <v>0</v>
      </c>
      <c r="BL168" s="17" t="s">
        <v>133</v>
      </c>
      <c r="BM168" s="189" t="s">
        <v>647</v>
      </c>
    </row>
    <row r="169" s="13" customFormat="1">
      <c r="A169" s="13"/>
      <c r="B169" s="191"/>
      <c r="C169" s="13"/>
      <c r="D169" s="192" t="s">
        <v>135</v>
      </c>
      <c r="E169" s="193" t="s">
        <v>1</v>
      </c>
      <c r="F169" s="194" t="s">
        <v>648</v>
      </c>
      <c r="G169" s="13"/>
      <c r="H169" s="195">
        <v>2248.75</v>
      </c>
      <c r="I169" s="196"/>
      <c r="J169" s="13"/>
      <c r="K169" s="13"/>
      <c r="L169" s="191"/>
      <c r="M169" s="197"/>
      <c r="N169" s="198"/>
      <c r="O169" s="198"/>
      <c r="P169" s="198"/>
      <c r="Q169" s="198"/>
      <c r="R169" s="198"/>
      <c r="S169" s="198"/>
      <c r="T169" s="19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3" t="s">
        <v>135</v>
      </c>
      <c r="AU169" s="193" t="s">
        <v>82</v>
      </c>
      <c r="AV169" s="13" t="s">
        <v>82</v>
      </c>
      <c r="AW169" s="13" t="s">
        <v>30</v>
      </c>
      <c r="AX169" s="13" t="s">
        <v>80</v>
      </c>
      <c r="AY169" s="193" t="s">
        <v>126</v>
      </c>
    </row>
    <row r="170" s="2" customFormat="1" ht="37.8" customHeight="1">
      <c r="A170" s="36"/>
      <c r="B170" s="177"/>
      <c r="C170" s="178" t="s">
        <v>215</v>
      </c>
      <c r="D170" s="178" t="s">
        <v>128</v>
      </c>
      <c r="E170" s="179" t="s">
        <v>226</v>
      </c>
      <c r="F170" s="180" t="s">
        <v>227</v>
      </c>
      <c r="G170" s="181" t="s">
        <v>167</v>
      </c>
      <c r="H170" s="182">
        <v>224.875</v>
      </c>
      <c r="I170" s="183"/>
      <c r="J170" s="184">
        <f>ROUND(I170*H170,2)</f>
        <v>0</v>
      </c>
      <c r="K170" s="180" t="s">
        <v>132</v>
      </c>
      <c r="L170" s="37"/>
      <c r="M170" s="185" t="s">
        <v>1</v>
      </c>
      <c r="N170" s="186" t="s">
        <v>38</v>
      </c>
      <c r="O170" s="75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9" t="s">
        <v>133</v>
      </c>
      <c r="AT170" s="189" t="s">
        <v>128</v>
      </c>
      <c r="AU170" s="189" t="s">
        <v>82</v>
      </c>
      <c r="AY170" s="17" t="s">
        <v>126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80</v>
      </c>
      <c r="BK170" s="190">
        <f>ROUND(I170*H170,2)</f>
        <v>0</v>
      </c>
      <c r="BL170" s="17" t="s">
        <v>133</v>
      </c>
      <c r="BM170" s="189" t="s">
        <v>649</v>
      </c>
    </row>
    <row r="171" s="13" customFormat="1">
      <c r="A171" s="13"/>
      <c r="B171" s="191"/>
      <c r="C171" s="13"/>
      <c r="D171" s="192" t="s">
        <v>135</v>
      </c>
      <c r="E171" s="193" t="s">
        <v>1</v>
      </c>
      <c r="F171" s="194" t="s">
        <v>646</v>
      </c>
      <c r="G171" s="13"/>
      <c r="H171" s="195">
        <v>224.875</v>
      </c>
      <c r="I171" s="196"/>
      <c r="J171" s="13"/>
      <c r="K171" s="13"/>
      <c r="L171" s="191"/>
      <c r="M171" s="197"/>
      <c r="N171" s="198"/>
      <c r="O171" s="198"/>
      <c r="P171" s="198"/>
      <c r="Q171" s="198"/>
      <c r="R171" s="198"/>
      <c r="S171" s="198"/>
      <c r="T171" s="19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3" t="s">
        <v>135</v>
      </c>
      <c r="AU171" s="193" t="s">
        <v>82</v>
      </c>
      <c r="AV171" s="13" t="s">
        <v>82</v>
      </c>
      <c r="AW171" s="13" t="s">
        <v>30</v>
      </c>
      <c r="AX171" s="13" t="s">
        <v>80</v>
      </c>
      <c r="AY171" s="193" t="s">
        <v>126</v>
      </c>
    </row>
    <row r="172" s="2" customFormat="1" ht="37.8" customHeight="1">
      <c r="A172" s="36"/>
      <c r="B172" s="177"/>
      <c r="C172" s="178" t="s">
        <v>220</v>
      </c>
      <c r="D172" s="178" t="s">
        <v>128</v>
      </c>
      <c r="E172" s="179" t="s">
        <v>230</v>
      </c>
      <c r="F172" s="180" t="s">
        <v>231</v>
      </c>
      <c r="G172" s="181" t="s">
        <v>167</v>
      </c>
      <c r="H172" s="182">
        <v>2248.75</v>
      </c>
      <c r="I172" s="183"/>
      <c r="J172" s="184">
        <f>ROUND(I172*H172,2)</f>
        <v>0</v>
      </c>
      <c r="K172" s="180" t="s">
        <v>132</v>
      </c>
      <c r="L172" s="37"/>
      <c r="M172" s="185" t="s">
        <v>1</v>
      </c>
      <c r="N172" s="186" t="s">
        <v>38</v>
      </c>
      <c r="O172" s="75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9" t="s">
        <v>133</v>
      </c>
      <c r="AT172" s="189" t="s">
        <v>128</v>
      </c>
      <c r="AU172" s="189" t="s">
        <v>82</v>
      </c>
      <c r="AY172" s="17" t="s">
        <v>126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80</v>
      </c>
      <c r="BK172" s="190">
        <f>ROUND(I172*H172,2)</f>
        <v>0</v>
      </c>
      <c r="BL172" s="17" t="s">
        <v>133</v>
      </c>
      <c r="BM172" s="189" t="s">
        <v>650</v>
      </c>
    </row>
    <row r="173" s="13" customFormat="1">
      <c r="A173" s="13"/>
      <c r="B173" s="191"/>
      <c r="C173" s="13"/>
      <c r="D173" s="192" t="s">
        <v>135</v>
      </c>
      <c r="E173" s="193" t="s">
        <v>1</v>
      </c>
      <c r="F173" s="194" t="s">
        <v>648</v>
      </c>
      <c r="G173" s="13"/>
      <c r="H173" s="195">
        <v>2248.75</v>
      </c>
      <c r="I173" s="196"/>
      <c r="J173" s="13"/>
      <c r="K173" s="13"/>
      <c r="L173" s="191"/>
      <c r="M173" s="197"/>
      <c r="N173" s="198"/>
      <c r="O173" s="198"/>
      <c r="P173" s="198"/>
      <c r="Q173" s="198"/>
      <c r="R173" s="198"/>
      <c r="S173" s="198"/>
      <c r="T173" s="19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3" t="s">
        <v>135</v>
      </c>
      <c r="AU173" s="193" t="s">
        <v>82</v>
      </c>
      <c r="AV173" s="13" t="s">
        <v>82</v>
      </c>
      <c r="AW173" s="13" t="s">
        <v>30</v>
      </c>
      <c r="AX173" s="13" t="s">
        <v>80</v>
      </c>
      <c r="AY173" s="193" t="s">
        <v>126</v>
      </c>
    </row>
    <row r="174" s="2" customFormat="1" ht="24.15" customHeight="1">
      <c r="A174" s="36"/>
      <c r="B174" s="177"/>
      <c r="C174" s="178" t="s">
        <v>225</v>
      </c>
      <c r="D174" s="178" t="s">
        <v>128</v>
      </c>
      <c r="E174" s="179" t="s">
        <v>234</v>
      </c>
      <c r="F174" s="180" t="s">
        <v>235</v>
      </c>
      <c r="G174" s="181" t="s">
        <v>236</v>
      </c>
      <c r="H174" s="182">
        <v>235.899</v>
      </c>
      <c r="I174" s="183"/>
      <c r="J174" s="184">
        <f>ROUND(I174*H174,2)</f>
        <v>0</v>
      </c>
      <c r="K174" s="180" t="s">
        <v>132</v>
      </c>
      <c r="L174" s="37"/>
      <c r="M174" s="185" t="s">
        <v>1</v>
      </c>
      <c r="N174" s="186" t="s">
        <v>38</v>
      </c>
      <c r="O174" s="75"/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9" t="s">
        <v>133</v>
      </c>
      <c r="AT174" s="189" t="s">
        <v>128</v>
      </c>
      <c r="AU174" s="189" t="s">
        <v>82</v>
      </c>
      <c r="AY174" s="17" t="s">
        <v>126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7" t="s">
        <v>80</v>
      </c>
      <c r="BK174" s="190">
        <f>ROUND(I174*H174,2)</f>
        <v>0</v>
      </c>
      <c r="BL174" s="17" t="s">
        <v>133</v>
      </c>
      <c r="BM174" s="189" t="s">
        <v>651</v>
      </c>
    </row>
    <row r="175" s="13" customFormat="1">
      <c r="A175" s="13"/>
      <c r="B175" s="191"/>
      <c r="C175" s="13"/>
      <c r="D175" s="192" t="s">
        <v>135</v>
      </c>
      <c r="E175" s="193" t="s">
        <v>1</v>
      </c>
      <c r="F175" s="194" t="s">
        <v>652</v>
      </c>
      <c r="G175" s="13"/>
      <c r="H175" s="195">
        <v>235.899</v>
      </c>
      <c r="I175" s="196"/>
      <c r="J175" s="13"/>
      <c r="K175" s="13"/>
      <c r="L175" s="191"/>
      <c r="M175" s="197"/>
      <c r="N175" s="198"/>
      <c r="O175" s="198"/>
      <c r="P175" s="198"/>
      <c r="Q175" s="198"/>
      <c r="R175" s="198"/>
      <c r="S175" s="198"/>
      <c r="T175" s="19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3" t="s">
        <v>135</v>
      </c>
      <c r="AU175" s="193" t="s">
        <v>82</v>
      </c>
      <c r="AV175" s="13" t="s">
        <v>82</v>
      </c>
      <c r="AW175" s="13" t="s">
        <v>30</v>
      </c>
      <c r="AX175" s="13" t="s">
        <v>80</v>
      </c>
      <c r="AY175" s="193" t="s">
        <v>126</v>
      </c>
    </row>
    <row r="176" s="2" customFormat="1" ht="33" customHeight="1">
      <c r="A176" s="36"/>
      <c r="B176" s="177"/>
      <c r="C176" s="178" t="s">
        <v>229</v>
      </c>
      <c r="D176" s="178" t="s">
        <v>128</v>
      </c>
      <c r="E176" s="179" t="s">
        <v>239</v>
      </c>
      <c r="F176" s="180" t="s">
        <v>240</v>
      </c>
      <c r="G176" s="181" t="s">
        <v>236</v>
      </c>
      <c r="H176" s="182">
        <v>235.899</v>
      </c>
      <c r="I176" s="183"/>
      <c r="J176" s="184">
        <f>ROUND(I176*H176,2)</f>
        <v>0</v>
      </c>
      <c r="K176" s="180" t="s">
        <v>132</v>
      </c>
      <c r="L176" s="37"/>
      <c r="M176" s="185" t="s">
        <v>1</v>
      </c>
      <c r="N176" s="186" t="s">
        <v>38</v>
      </c>
      <c r="O176" s="75"/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9" t="s">
        <v>133</v>
      </c>
      <c r="AT176" s="189" t="s">
        <v>128</v>
      </c>
      <c r="AU176" s="189" t="s">
        <v>82</v>
      </c>
      <c r="AY176" s="17" t="s">
        <v>126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7" t="s">
        <v>80</v>
      </c>
      <c r="BK176" s="190">
        <f>ROUND(I176*H176,2)</f>
        <v>0</v>
      </c>
      <c r="BL176" s="17" t="s">
        <v>133</v>
      </c>
      <c r="BM176" s="189" t="s">
        <v>653</v>
      </c>
    </row>
    <row r="177" s="13" customFormat="1">
      <c r="A177" s="13"/>
      <c r="B177" s="191"/>
      <c r="C177" s="13"/>
      <c r="D177" s="192" t="s">
        <v>135</v>
      </c>
      <c r="E177" s="193" t="s">
        <v>1</v>
      </c>
      <c r="F177" s="194" t="s">
        <v>652</v>
      </c>
      <c r="G177" s="13"/>
      <c r="H177" s="195">
        <v>235.899</v>
      </c>
      <c r="I177" s="196"/>
      <c r="J177" s="13"/>
      <c r="K177" s="13"/>
      <c r="L177" s="191"/>
      <c r="M177" s="197"/>
      <c r="N177" s="198"/>
      <c r="O177" s="198"/>
      <c r="P177" s="198"/>
      <c r="Q177" s="198"/>
      <c r="R177" s="198"/>
      <c r="S177" s="198"/>
      <c r="T177" s="19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3" t="s">
        <v>135</v>
      </c>
      <c r="AU177" s="193" t="s">
        <v>82</v>
      </c>
      <c r="AV177" s="13" t="s">
        <v>82</v>
      </c>
      <c r="AW177" s="13" t="s">
        <v>30</v>
      </c>
      <c r="AX177" s="13" t="s">
        <v>80</v>
      </c>
      <c r="AY177" s="193" t="s">
        <v>126</v>
      </c>
    </row>
    <row r="178" s="2" customFormat="1" ht="16.5" customHeight="1">
      <c r="A178" s="36"/>
      <c r="B178" s="177"/>
      <c r="C178" s="178" t="s">
        <v>233</v>
      </c>
      <c r="D178" s="178" t="s">
        <v>128</v>
      </c>
      <c r="E178" s="179" t="s">
        <v>244</v>
      </c>
      <c r="F178" s="180" t="s">
        <v>245</v>
      </c>
      <c r="G178" s="181" t="s">
        <v>167</v>
      </c>
      <c r="H178" s="182">
        <v>449.75</v>
      </c>
      <c r="I178" s="183"/>
      <c r="J178" s="184">
        <f>ROUND(I178*H178,2)</f>
        <v>0</v>
      </c>
      <c r="K178" s="180" t="s">
        <v>132</v>
      </c>
      <c r="L178" s="37"/>
      <c r="M178" s="185" t="s">
        <v>1</v>
      </c>
      <c r="N178" s="186" t="s">
        <v>38</v>
      </c>
      <c r="O178" s="75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9" t="s">
        <v>133</v>
      </c>
      <c r="AT178" s="189" t="s">
        <v>128</v>
      </c>
      <c r="AU178" s="189" t="s">
        <v>82</v>
      </c>
      <c r="AY178" s="17" t="s">
        <v>126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80</v>
      </c>
      <c r="BK178" s="190">
        <f>ROUND(I178*H178,2)</f>
        <v>0</v>
      </c>
      <c r="BL178" s="17" t="s">
        <v>133</v>
      </c>
      <c r="BM178" s="189" t="s">
        <v>654</v>
      </c>
    </row>
    <row r="179" s="13" customFormat="1">
      <c r="A179" s="13"/>
      <c r="B179" s="191"/>
      <c r="C179" s="13"/>
      <c r="D179" s="192" t="s">
        <v>135</v>
      </c>
      <c r="E179" s="193" t="s">
        <v>1</v>
      </c>
      <c r="F179" s="194" t="s">
        <v>655</v>
      </c>
      <c r="G179" s="13"/>
      <c r="H179" s="195">
        <v>449.75</v>
      </c>
      <c r="I179" s="196"/>
      <c r="J179" s="13"/>
      <c r="K179" s="13"/>
      <c r="L179" s="191"/>
      <c r="M179" s="197"/>
      <c r="N179" s="198"/>
      <c r="O179" s="198"/>
      <c r="P179" s="198"/>
      <c r="Q179" s="198"/>
      <c r="R179" s="198"/>
      <c r="S179" s="198"/>
      <c r="T179" s="19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3" t="s">
        <v>135</v>
      </c>
      <c r="AU179" s="193" t="s">
        <v>82</v>
      </c>
      <c r="AV179" s="13" t="s">
        <v>82</v>
      </c>
      <c r="AW179" s="13" t="s">
        <v>30</v>
      </c>
      <c r="AX179" s="13" t="s">
        <v>80</v>
      </c>
      <c r="AY179" s="193" t="s">
        <v>126</v>
      </c>
    </row>
    <row r="180" s="2" customFormat="1" ht="24.15" customHeight="1">
      <c r="A180" s="36"/>
      <c r="B180" s="177"/>
      <c r="C180" s="178" t="s">
        <v>7</v>
      </c>
      <c r="D180" s="178" t="s">
        <v>128</v>
      </c>
      <c r="E180" s="179" t="s">
        <v>249</v>
      </c>
      <c r="F180" s="180" t="s">
        <v>250</v>
      </c>
      <c r="G180" s="181" t="s">
        <v>167</v>
      </c>
      <c r="H180" s="182">
        <v>377.26999999999998</v>
      </c>
      <c r="I180" s="183"/>
      <c r="J180" s="184">
        <f>ROUND(I180*H180,2)</f>
        <v>0</v>
      </c>
      <c r="K180" s="180" t="s">
        <v>132</v>
      </c>
      <c r="L180" s="37"/>
      <c r="M180" s="185" t="s">
        <v>1</v>
      </c>
      <c r="N180" s="186" t="s">
        <v>38</v>
      </c>
      <c r="O180" s="75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9" t="s">
        <v>133</v>
      </c>
      <c r="AT180" s="189" t="s">
        <v>128</v>
      </c>
      <c r="AU180" s="189" t="s">
        <v>82</v>
      </c>
      <c r="AY180" s="17" t="s">
        <v>126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7" t="s">
        <v>80</v>
      </c>
      <c r="BK180" s="190">
        <f>ROUND(I180*H180,2)</f>
        <v>0</v>
      </c>
      <c r="BL180" s="17" t="s">
        <v>133</v>
      </c>
      <c r="BM180" s="189" t="s">
        <v>656</v>
      </c>
    </row>
    <row r="181" s="13" customFormat="1">
      <c r="A181" s="13"/>
      <c r="B181" s="191"/>
      <c r="C181" s="13"/>
      <c r="D181" s="192" t="s">
        <v>135</v>
      </c>
      <c r="E181" s="193" t="s">
        <v>1</v>
      </c>
      <c r="F181" s="194" t="s">
        <v>657</v>
      </c>
      <c r="G181" s="13"/>
      <c r="H181" s="195">
        <v>377.26999999999998</v>
      </c>
      <c r="I181" s="196"/>
      <c r="J181" s="13"/>
      <c r="K181" s="13"/>
      <c r="L181" s="191"/>
      <c r="M181" s="197"/>
      <c r="N181" s="198"/>
      <c r="O181" s="198"/>
      <c r="P181" s="198"/>
      <c r="Q181" s="198"/>
      <c r="R181" s="198"/>
      <c r="S181" s="198"/>
      <c r="T181" s="19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3" t="s">
        <v>135</v>
      </c>
      <c r="AU181" s="193" t="s">
        <v>82</v>
      </c>
      <c r="AV181" s="13" t="s">
        <v>82</v>
      </c>
      <c r="AW181" s="13" t="s">
        <v>30</v>
      </c>
      <c r="AX181" s="13" t="s">
        <v>80</v>
      </c>
      <c r="AY181" s="193" t="s">
        <v>126</v>
      </c>
    </row>
    <row r="182" s="2" customFormat="1" ht="16.5" customHeight="1">
      <c r="A182" s="36"/>
      <c r="B182" s="177"/>
      <c r="C182" s="208" t="s">
        <v>243</v>
      </c>
      <c r="D182" s="208" t="s">
        <v>254</v>
      </c>
      <c r="E182" s="209" t="s">
        <v>255</v>
      </c>
      <c r="F182" s="210" t="s">
        <v>256</v>
      </c>
      <c r="G182" s="211" t="s">
        <v>236</v>
      </c>
      <c r="H182" s="212">
        <v>679.08600000000001</v>
      </c>
      <c r="I182" s="213"/>
      <c r="J182" s="214">
        <f>ROUND(I182*H182,2)</f>
        <v>0</v>
      </c>
      <c r="K182" s="210" t="s">
        <v>132</v>
      </c>
      <c r="L182" s="215"/>
      <c r="M182" s="216" t="s">
        <v>1</v>
      </c>
      <c r="N182" s="217" t="s">
        <v>38</v>
      </c>
      <c r="O182" s="75"/>
      <c r="P182" s="187">
        <f>O182*H182</f>
        <v>0</v>
      </c>
      <c r="Q182" s="187">
        <v>1</v>
      </c>
      <c r="R182" s="187">
        <f>Q182*H182</f>
        <v>679.08600000000001</v>
      </c>
      <c r="S182" s="187">
        <v>0</v>
      </c>
      <c r="T182" s="188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9" t="s">
        <v>176</v>
      </c>
      <c r="AT182" s="189" t="s">
        <v>254</v>
      </c>
      <c r="AU182" s="189" t="s">
        <v>82</v>
      </c>
      <c r="AY182" s="17" t="s">
        <v>126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7" t="s">
        <v>80</v>
      </c>
      <c r="BK182" s="190">
        <f>ROUND(I182*H182,2)</f>
        <v>0</v>
      </c>
      <c r="BL182" s="17" t="s">
        <v>133</v>
      </c>
      <c r="BM182" s="189" t="s">
        <v>658</v>
      </c>
    </row>
    <row r="183" s="13" customFormat="1">
      <c r="A183" s="13"/>
      <c r="B183" s="191"/>
      <c r="C183" s="13"/>
      <c r="D183" s="192" t="s">
        <v>135</v>
      </c>
      <c r="E183" s="193" t="s">
        <v>1</v>
      </c>
      <c r="F183" s="194" t="s">
        <v>659</v>
      </c>
      <c r="G183" s="13"/>
      <c r="H183" s="195">
        <v>679.08600000000001</v>
      </c>
      <c r="I183" s="196"/>
      <c r="J183" s="13"/>
      <c r="K183" s="13"/>
      <c r="L183" s="191"/>
      <c r="M183" s="197"/>
      <c r="N183" s="198"/>
      <c r="O183" s="198"/>
      <c r="P183" s="198"/>
      <c r="Q183" s="198"/>
      <c r="R183" s="198"/>
      <c r="S183" s="198"/>
      <c r="T183" s="19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3" t="s">
        <v>135</v>
      </c>
      <c r="AU183" s="193" t="s">
        <v>82</v>
      </c>
      <c r="AV183" s="13" t="s">
        <v>82</v>
      </c>
      <c r="AW183" s="13" t="s">
        <v>30</v>
      </c>
      <c r="AX183" s="13" t="s">
        <v>80</v>
      </c>
      <c r="AY183" s="193" t="s">
        <v>126</v>
      </c>
    </row>
    <row r="184" s="2" customFormat="1" ht="24.15" customHeight="1">
      <c r="A184" s="36"/>
      <c r="B184" s="177"/>
      <c r="C184" s="178" t="s">
        <v>248</v>
      </c>
      <c r="D184" s="178" t="s">
        <v>128</v>
      </c>
      <c r="E184" s="179" t="s">
        <v>260</v>
      </c>
      <c r="F184" s="180" t="s">
        <v>261</v>
      </c>
      <c r="G184" s="181" t="s">
        <v>167</v>
      </c>
      <c r="H184" s="182">
        <v>61.149999999999999</v>
      </c>
      <c r="I184" s="183"/>
      <c r="J184" s="184">
        <f>ROUND(I184*H184,2)</f>
        <v>0</v>
      </c>
      <c r="K184" s="180" t="s">
        <v>132</v>
      </c>
      <c r="L184" s="37"/>
      <c r="M184" s="185" t="s">
        <v>1</v>
      </c>
      <c r="N184" s="186" t="s">
        <v>38</v>
      </c>
      <c r="O184" s="75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9" t="s">
        <v>133</v>
      </c>
      <c r="AT184" s="189" t="s">
        <v>128</v>
      </c>
      <c r="AU184" s="189" t="s">
        <v>82</v>
      </c>
      <c r="AY184" s="17" t="s">
        <v>126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7" t="s">
        <v>80</v>
      </c>
      <c r="BK184" s="190">
        <f>ROUND(I184*H184,2)</f>
        <v>0</v>
      </c>
      <c r="BL184" s="17" t="s">
        <v>133</v>
      </c>
      <c r="BM184" s="189" t="s">
        <v>660</v>
      </c>
    </row>
    <row r="185" s="13" customFormat="1">
      <c r="A185" s="13"/>
      <c r="B185" s="191"/>
      <c r="C185" s="13"/>
      <c r="D185" s="192" t="s">
        <v>135</v>
      </c>
      <c r="E185" s="193" t="s">
        <v>1</v>
      </c>
      <c r="F185" s="194" t="s">
        <v>661</v>
      </c>
      <c r="G185" s="13"/>
      <c r="H185" s="195">
        <v>35.280000000000001</v>
      </c>
      <c r="I185" s="196"/>
      <c r="J185" s="13"/>
      <c r="K185" s="13"/>
      <c r="L185" s="191"/>
      <c r="M185" s="197"/>
      <c r="N185" s="198"/>
      <c r="O185" s="198"/>
      <c r="P185" s="198"/>
      <c r="Q185" s="198"/>
      <c r="R185" s="198"/>
      <c r="S185" s="198"/>
      <c r="T185" s="19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3" t="s">
        <v>135</v>
      </c>
      <c r="AU185" s="193" t="s">
        <v>82</v>
      </c>
      <c r="AV185" s="13" t="s">
        <v>82</v>
      </c>
      <c r="AW185" s="13" t="s">
        <v>30</v>
      </c>
      <c r="AX185" s="13" t="s">
        <v>73</v>
      </c>
      <c r="AY185" s="193" t="s">
        <v>126</v>
      </c>
    </row>
    <row r="186" s="13" customFormat="1">
      <c r="A186" s="13"/>
      <c r="B186" s="191"/>
      <c r="C186" s="13"/>
      <c r="D186" s="192" t="s">
        <v>135</v>
      </c>
      <c r="E186" s="193" t="s">
        <v>1</v>
      </c>
      <c r="F186" s="194" t="s">
        <v>662</v>
      </c>
      <c r="G186" s="13"/>
      <c r="H186" s="195">
        <v>7.1500000000000004</v>
      </c>
      <c r="I186" s="196"/>
      <c r="J186" s="13"/>
      <c r="K186" s="13"/>
      <c r="L186" s="191"/>
      <c r="M186" s="197"/>
      <c r="N186" s="198"/>
      <c r="O186" s="198"/>
      <c r="P186" s="198"/>
      <c r="Q186" s="198"/>
      <c r="R186" s="198"/>
      <c r="S186" s="198"/>
      <c r="T186" s="19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3" t="s">
        <v>135</v>
      </c>
      <c r="AU186" s="193" t="s">
        <v>82</v>
      </c>
      <c r="AV186" s="13" t="s">
        <v>82</v>
      </c>
      <c r="AW186" s="13" t="s">
        <v>30</v>
      </c>
      <c r="AX186" s="13" t="s">
        <v>73</v>
      </c>
      <c r="AY186" s="193" t="s">
        <v>126</v>
      </c>
    </row>
    <row r="187" s="13" customFormat="1">
      <c r="A187" s="13"/>
      <c r="B187" s="191"/>
      <c r="C187" s="13"/>
      <c r="D187" s="192" t="s">
        <v>135</v>
      </c>
      <c r="E187" s="193" t="s">
        <v>1</v>
      </c>
      <c r="F187" s="194" t="s">
        <v>663</v>
      </c>
      <c r="G187" s="13"/>
      <c r="H187" s="195">
        <v>18.719999999999999</v>
      </c>
      <c r="I187" s="196"/>
      <c r="J187" s="13"/>
      <c r="K187" s="13"/>
      <c r="L187" s="191"/>
      <c r="M187" s="197"/>
      <c r="N187" s="198"/>
      <c r="O187" s="198"/>
      <c r="P187" s="198"/>
      <c r="Q187" s="198"/>
      <c r="R187" s="198"/>
      <c r="S187" s="198"/>
      <c r="T187" s="19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3" t="s">
        <v>135</v>
      </c>
      <c r="AU187" s="193" t="s">
        <v>82</v>
      </c>
      <c r="AV187" s="13" t="s">
        <v>82</v>
      </c>
      <c r="AW187" s="13" t="s">
        <v>30</v>
      </c>
      <c r="AX187" s="13" t="s">
        <v>73</v>
      </c>
      <c r="AY187" s="193" t="s">
        <v>126</v>
      </c>
    </row>
    <row r="188" s="14" customFormat="1">
      <c r="A188" s="14"/>
      <c r="B188" s="200"/>
      <c r="C188" s="14"/>
      <c r="D188" s="192" t="s">
        <v>135</v>
      </c>
      <c r="E188" s="201" t="s">
        <v>1</v>
      </c>
      <c r="F188" s="202" t="s">
        <v>157</v>
      </c>
      <c r="G188" s="14"/>
      <c r="H188" s="203">
        <v>61.149999999999999</v>
      </c>
      <c r="I188" s="204"/>
      <c r="J188" s="14"/>
      <c r="K188" s="14"/>
      <c r="L188" s="200"/>
      <c r="M188" s="205"/>
      <c r="N188" s="206"/>
      <c r="O188" s="206"/>
      <c r="P188" s="206"/>
      <c r="Q188" s="206"/>
      <c r="R188" s="206"/>
      <c r="S188" s="206"/>
      <c r="T188" s="20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1" t="s">
        <v>135</v>
      </c>
      <c r="AU188" s="201" t="s">
        <v>82</v>
      </c>
      <c r="AV188" s="14" t="s">
        <v>133</v>
      </c>
      <c r="AW188" s="14" t="s">
        <v>30</v>
      </c>
      <c r="AX188" s="14" t="s">
        <v>80</v>
      </c>
      <c r="AY188" s="201" t="s">
        <v>126</v>
      </c>
    </row>
    <row r="189" s="2" customFormat="1" ht="16.5" customHeight="1">
      <c r="A189" s="36"/>
      <c r="B189" s="177"/>
      <c r="C189" s="208" t="s">
        <v>253</v>
      </c>
      <c r="D189" s="208" t="s">
        <v>254</v>
      </c>
      <c r="E189" s="209" t="s">
        <v>268</v>
      </c>
      <c r="F189" s="210" t="s">
        <v>269</v>
      </c>
      <c r="G189" s="211" t="s">
        <v>236</v>
      </c>
      <c r="H189" s="212">
        <v>110.06999999999999</v>
      </c>
      <c r="I189" s="213"/>
      <c r="J189" s="214">
        <f>ROUND(I189*H189,2)</f>
        <v>0</v>
      </c>
      <c r="K189" s="210" t="s">
        <v>132</v>
      </c>
      <c r="L189" s="215"/>
      <c r="M189" s="216" t="s">
        <v>1</v>
      </c>
      <c r="N189" s="217" t="s">
        <v>38</v>
      </c>
      <c r="O189" s="75"/>
      <c r="P189" s="187">
        <f>O189*H189</f>
        <v>0</v>
      </c>
      <c r="Q189" s="187">
        <v>1</v>
      </c>
      <c r="R189" s="187">
        <f>Q189*H189</f>
        <v>110.06999999999999</v>
      </c>
      <c r="S189" s="187">
        <v>0</v>
      </c>
      <c r="T189" s="188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9" t="s">
        <v>176</v>
      </c>
      <c r="AT189" s="189" t="s">
        <v>254</v>
      </c>
      <c r="AU189" s="189" t="s">
        <v>82</v>
      </c>
      <c r="AY189" s="17" t="s">
        <v>126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17" t="s">
        <v>80</v>
      </c>
      <c r="BK189" s="190">
        <f>ROUND(I189*H189,2)</f>
        <v>0</v>
      </c>
      <c r="BL189" s="17" t="s">
        <v>133</v>
      </c>
      <c r="BM189" s="189" t="s">
        <v>664</v>
      </c>
    </row>
    <row r="190" s="13" customFormat="1">
      <c r="A190" s="13"/>
      <c r="B190" s="191"/>
      <c r="C190" s="13"/>
      <c r="D190" s="192" t="s">
        <v>135</v>
      </c>
      <c r="E190" s="193" t="s">
        <v>1</v>
      </c>
      <c r="F190" s="194" t="s">
        <v>665</v>
      </c>
      <c r="G190" s="13"/>
      <c r="H190" s="195">
        <v>110.06999999999999</v>
      </c>
      <c r="I190" s="196"/>
      <c r="J190" s="13"/>
      <c r="K190" s="13"/>
      <c r="L190" s="191"/>
      <c r="M190" s="197"/>
      <c r="N190" s="198"/>
      <c r="O190" s="198"/>
      <c r="P190" s="198"/>
      <c r="Q190" s="198"/>
      <c r="R190" s="198"/>
      <c r="S190" s="198"/>
      <c r="T190" s="19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3" t="s">
        <v>135</v>
      </c>
      <c r="AU190" s="193" t="s">
        <v>82</v>
      </c>
      <c r="AV190" s="13" t="s">
        <v>82</v>
      </c>
      <c r="AW190" s="13" t="s">
        <v>30</v>
      </c>
      <c r="AX190" s="13" t="s">
        <v>80</v>
      </c>
      <c r="AY190" s="193" t="s">
        <v>126</v>
      </c>
    </row>
    <row r="191" s="12" customFormat="1" ht="22.8" customHeight="1">
      <c r="A191" s="12"/>
      <c r="B191" s="164"/>
      <c r="C191" s="12"/>
      <c r="D191" s="165" t="s">
        <v>72</v>
      </c>
      <c r="E191" s="175" t="s">
        <v>82</v>
      </c>
      <c r="F191" s="175" t="s">
        <v>272</v>
      </c>
      <c r="G191" s="12"/>
      <c r="H191" s="12"/>
      <c r="I191" s="167"/>
      <c r="J191" s="176">
        <f>BK191</f>
        <v>0</v>
      </c>
      <c r="K191" s="12"/>
      <c r="L191" s="164"/>
      <c r="M191" s="169"/>
      <c r="N191" s="170"/>
      <c r="O191" s="170"/>
      <c r="P191" s="171">
        <f>SUM(P192:P195)</f>
        <v>0</v>
      </c>
      <c r="Q191" s="170"/>
      <c r="R191" s="171">
        <f>SUM(R192:R195)</f>
        <v>9.7573604000000014</v>
      </c>
      <c r="S191" s="170"/>
      <c r="T191" s="172">
        <f>SUM(T192:T195)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65" t="s">
        <v>80</v>
      </c>
      <c r="AT191" s="173" t="s">
        <v>72</v>
      </c>
      <c r="AU191" s="173" t="s">
        <v>80</v>
      </c>
      <c r="AY191" s="165" t="s">
        <v>126</v>
      </c>
      <c r="BK191" s="174">
        <f>SUM(BK192:BK195)</f>
        <v>0</v>
      </c>
    </row>
    <row r="192" s="2" customFormat="1" ht="33" customHeight="1">
      <c r="A192" s="36"/>
      <c r="B192" s="177"/>
      <c r="C192" s="178" t="s">
        <v>259</v>
      </c>
      <c r="D192" s="178" t="s">
        <v>128</v>
      </c>
      <c r="E192" s="179" t="s">
        <v>274</v>
      </c>
      <c r="F192" s="180" t="s">
        <v>275</v>
      </c>
      <c r="G192" s="181" t="s">
        <v>167</v>
      </c>
      <c r="H192" s="182">
        <v>8.6099999999999994</v>
      </c>
      <c r="I192" s="183"/>
      <c r="J192" s="184">
        <f>ROUND(I192*H192,2)</f>
        <v>0</v>
      </c>
      <c r="K192" s="180" t="s">
        <v>132</v>
      </c>
      <c r="L192" s="37"/>
      <c r="M192" s="185" t="s">
        <v>1</v>
      </c>
      <c r="N192" s="186" t="s">
        <v>38</v>
      </c>
      <c r="O192" s="75"/>
      <c r="P192" s="187">
        <f>O192*H192</f>
        <v>0</v>
      </c>
      <c r="Q192" s="187">
        <v>0</v>
      </c>
      <c r="R192" s="187">
        <f>Q192*H192</f>
        <v>0</v>
      </c>
      <c r="S192" s="187">
        <v>0</v>
      </c>
      <c r="T192" s="188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9" t="s">
        <v>133</v>
      </c>
      <c r="AT192" s="189" t="s">
        <v>128</v>
      </c>
      <c r="AU192" s="189" t="s">
        <v>82</v>
      </c>
      <c r="AY192" s="17" t="s">
        <v>126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7" t="s">
        <v>80</v>
      </c>
      <c r="BK192" s="190">
        <f>ROUND(I192*H192,2)</f>
        <v>0</v>
      </c>
      <c r="BL192" s="17" t="s">
        <v>133</v>
      </c>
      <c r="BM192" s="189" t="s">
        <v>666</v>
      </c>
    </row>
    <row r="193" s="13" customFormat="1">
      <c r="A193" s="13"/>
      <c r="B193" s="191"/>
      <c r="C193" s="13"/>
      <c r="D193" s="192" t="s">
        <v>135</v>
      </c>
      <c r="E193" s="193" t="s">
        <v>1</v>
      </c>
      <c r="F193" s="194" t="s">
        <v>667</v>
      </c>
      <c r="G193" s="13"/>
      <c r="H193" s="195">
        <v>8.6099999999999994</v>
      </c>
      <c r="I193" s="196"/>
      <c r="J193" s="13"/>
      <c r="K193" s="13"/>
      <c r="L193" s="191"/>
      <c r="M193" s="197"/>
      <c r="N193" s="198"/>
      <c r="O193" s="198"/>
      <c r="P193" s="198"/>
      <c r="Q193" s="198"/>
      <c r="R193" s="198"/>
      <c r="S193" s="198"/>
      <c r="T193" s="19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3" t="s">
        <v>135</v>
      </c>
      <c r="AU193" s="193" t="s">
        <v>82</v>
      </c>
      <c r="AV193" s="13" t="s">
        <v>82</v>
      </c>
      <c r="AW193" s="13" t="s">
        <v>30</v>
      </c>
      <c r="AX193" s="13" t="s">
        <v>80</v>
      </c>
      <c r="AY193" s="193" t="s">
        <v>126</v>
      </c>
    </row>
    <row r="194" s="2" customFormat="1" ht="37.8" customHeight="1">
      <c r="A194" s="36"/>
      <c r="B194" s="177"/>
      <c r="C194" s="178" t="s">
        <v>267</v>
      </c>
      <c r="D194" s="178" t="s">
        <v>128</v>
      </c>
      <c r="E194" s="179" t="s">
        <v>281</v>
      </c>
      <c r="F194" s="180" t="s">
        <v>282</v>
      </c>
      <c r="G194" s="181" t="s">
        <v>147</v>
      </c>
      <c r="H194" s="182">
        <v>41</v>
      </c>
      <c r="I194" s="183"/>
      <c r="J194" s="184">
        <f>ROUND(I194*H194,2)</f>
        <v>0</v>
      </c>
      <c r="K194" s="180" t="s">
        <v>132</v>
      </c>
      <c r="L194" s="37"/>
      <c r="M194" s="185" t="s">
        <v>1</v>
      </c>
      <c r="N194" s="186" t="s">
        <v>38</v>
      </c>
      <c r="O194" s="75"/>
      <c r="P194" s="187">
        <f>O194*H194</f>
        <v>0</v>
      </c>
      <c r="Q194" s="187">
        <v>0.23798440000000001</v>
      </c>
      <c r="R194" s="187">
        <f>Q194*H194</f>
        <v>9.7573604000000014</v>
      </c>
      <c r="S194" s="187">
        <v>0</v>
      </c>
      <c r="T194" s="188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9" t="s">
        <v>133</v>
      </c>
      <c r="AT194" s="189" t="s">
        <v>128</v>
      </c>
      <c r="AU194" s="189" t="s">
        <v>82</v>
      </c>
      <c r="AY194" s="17" t="s">
        <v>126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7" t="s">
        <v>80</v>
      </c>
      <c r="BK194" s="190">
        <f>ROUND(I194*H194,2)</f>
        <v>0</v>
      </c>
      <c r="BL194" s="17" t="s">
        <v>133</v>
      </c>
      <c r="BM194" s="189" t="s">
        <v>668</v>
      </c>
    </row>
    <row r="195" s="13" customFormat="1">
      <c r="A195" s="13"/>
      <c r="B195" s="191"/>
      <c r="C195" s="13"/>
      <c r="D195" s="192" t="s">
        <v>135</v>
      </c>
      <c r="E195" s="193" t="s">
        <v>1</v>
      </c>
      <c r="F195" s="194" t="s">
        <v>349</v>
      </c>
      <c r="G195" s="13"/>
      <c r="H195" s="195">
        <v>41</v>
      </c>
      <c r="I195" s="196"/>
      <c r="J195" s="13"/>
      <c r="K195" s="13"/>
      <c r="L195" s="191"/>
      <c r="M195" s="197"/>
      <c r="N195" s="198"/>
      <c r="O195" s="198"/>
      <c r="P195" s="198"/>
      <c r="Q195" s="198"/>
      <c r="R195" s="198"/>
      <c r="S195" s="198"/>
      <c r="T195" s="19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3" t="s">
        <v>135</v>
      </c>
      <c r="AU195" s="193" t="s">
        <v>82</v>
      </c>
      <c r="AV195" s="13" t="s">
        <v>82</v>
      </c>
      <c r="AW195" s="13" t="s">
        <v>30</v>
      </c>
      <c r="AX195" s="13" t="s">
        <v>80</v>
      </c>
      <c r="AY195" s="193" t="s">
        <v>126</v>
      </c>
    </row>
    <row r="196" s="12" customFormat="1" ht="22.8" customHeight="1">
      <c r="A196" s="12"/>
      <c r="B196" s="164"/>
      <c r="C196" s="12"/>
      <c r="D196" s="165" t="s">
        <v>72</v>
      </c>
      <c r="E196" s="175" t="s">
        <v>141</v>
      </c>
      <c r="F196" s="175" t="s">
        <v>285</v>
      </c>
      <c r="G196" s="12"/>
      <c r="H196" s="12"/>
      <c r="I196" s="167"/>
      <c r="J196" s="176">
        <f>BK196</f>
        <v>0</v>
      </c>
      <c r="K196" s="12"/>
      <c r="L196" s="164"/>
      <c r="M196" s="169"/>
      <c r="N196" s="170"/>
      <c r="O196" s="170"/>
      <c r="P196" s="171">
        <f>SUM(P197:P200)</f>
        <v>0</v>
      </c>
      <c r="Q196" s="170"/>
      <c r="R196" s="171">
        <f>SUM(R197:R200)</f>
        <v>0</v>
      </c>
      <c r="S196" s="170"/>
      <c r="T196" s="172">
        <f>SUM(T197:T200)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65" t="s">
        <v>80</v>
      </c>
      <c r="AT196" s="173" t="s">
        <v>72</v>
      </c>
      <c r="AU196" s="173" t="s">
        <v>80</v>
      </c>
      <c r="AY196" s="165" t="s">
        <v>126</v>
      </c>
      <c r="BK196" s="174">
        <f>SUM(BK197:BK200)</f>
        <v>0</v>
      </c>
    </row>
    <row r="197" s="2" customFormat="1" ht="16.5" customHeight="1">
      <c r="A197" s="36"/>
      <c r="B197" s="177"/>
      <c r="C197" s="178" t="s">
        <v>273</v>
      </c>
      <c r="D197" s="178" t="s">
        <v>128</v>
      </c>
      <c r="E197" s="179" t="s">
        <v>287</v>
      </c>
      <c r="F197" s="180" t="s">
        <v>288</v>
      </c>
      <c r="G197" s="181" t="s">
        <v>147</v>
      </c>
      <c r="H197" s="182">
        <v>41</v>
      </c>
      <c r="I197" s="183"/>
      <c r="J197" s="184">
        <f>ROUND(I197*H197,2)</f>
        <v>0</v>
      </c>
      <c r="K197" s="180" t="s">
        <v>132</v>
      </c>
      <c r="L197" s="37"/>
      <c r="M197" s="185" t="s">
        <v>1</v>
      </c>
      <c r="N197" s="186" t="s">
        <v>38</v>
      </c>
      <c r="O197" s="75"/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89" t="s">
        <v>133</v>
      </c>
      <c r="AT197" s="189" t="s">
        <v>128</v>
      </c>
      <c r="AU197" s="189" t="s">
        <v>82</v>
      </c>
      <c r="AY197" s="17" t="s">
        <v>126</v>
      </c>
      <c r="BE197" s="190">
        <f>IF(N197="základní",J197,0)</f>
        <v>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7" t="s">
        <v>80</v>
      </c>
      <c r="BK197" s="190">
        <f>ROUND(I197*H197,2)</f>
        <v>0</v>
      </c>
      <c r="BL197" s="17" t="s">
        <v>133</v>
      </c>
      <c r="BM197" s="189" t="s">
        <v>669</v>
      </c>
    </row>
    <row r="198" s="13" customFormat="1">
      <c r="A198" s="13"/>
      <c r="B198" s="191"/>
      <c r="C198" s="13"/>
      <c r="D198" s="192" t="s">
        <v>135</v>
      </c>
      <c r="E198" s="193" t="s">
        <v>1</v>
      </c>
      <c r="F198" s="194" t="s">
        <v>349</v>
      </c>
      <c r="G198" s="13"/>
      <c r="H198" s="195">
        <v>41</v>
      </c>
      <c r="I198" s="196"/>
      <c r="J198" s="13"/>
      <c r="K198" s="13"/>
      <c r="L198" s="191"/>
      <c r="M198" s="197"/>
      <c r="N198" s="198"/>
      <c r="O198" s="198"/>
      <c r="P198" s="198"/>
      <c r="Q198" s="198"/>
      <c r="R198" s="198"/>
      <c r="S198" s="198"/>
      <c r="T198" s="19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3" t="s">
        <v>135</v>
      </c>
      <c r="AU198" s="193" t="s">
        <v>82</v>
      </c>
      <c r="AV198" s="13" t="s">
        <v>82</v>
      </c>
      <c r="AW198" s="13" t="s">
        <v>30</v>
      </c>
      <c r="AX198" s="13" t="s">
        <v>80</v>
      </c>
      <c r="AY198" s="193" t="s">
        <v>126</v>
      </c>
    </row>
    <row r="199" s="2" customFormat="1" ht="21.75" customHeight="1">
      <c r="A199" s="36"/>
      <c r="B199" s="177"/>
      <c r="C199" s="178" t="s">
        <v>280</v>
      </c>
      <c r="D199" s="178" t="s">
        <v>128</v>
      </c>
      <c r="E199" s="179" t="s">
        <v>291</v>
      </c>
      <c r="F199" s="180" t="s">
        <v>292</v>
      </c>
      <c r="G199" s="181" t="s">
        <v>147</v>
      </c>
      <c r="H199" s="182">
        <v>41</v>
      </c>
      <c r="I199" s="183"/>
      <c r="J199" s="184">
        <f>ROUND(I199*H199,2)</f>
        <v>0</v>
      </c>
      <c r="K199" s="180" t="s">
        <v>132</v>
      </c>
      <c r="L199" s="37"/>
      <c r="M199" s="185" t="s">
        <v>1</v>
      </c>
      <c r="N199" s="186" t="s">
        <v>38</v>
      </c>
      <c r="O199" s="75"/>
      <c r="P199" s="187">
        <f>O199*H199</f>
        <v>0</v>
      </c>
      <c r="Q199" s="187">
        <v>0</v>
      </c>
      <c r="R199" s="187">
        <f>Q199*H199</f>
        <v>0</v>
      </c>
      <c r="S199" s="187">
        <v>0</v>
      </c>
      <c r="T199" s="188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9" t="s">
        <v>133</v>
      </c>
      <c r="AT199" s="189" t="s">
        <v>128</v>
      </c>
      <c r="AU199" s="189" t="s">
        <v>82</v>
      </c>
      <c r="AY199" s="17" t="s">
        <v>126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80</v>
      </c>
      <c r="BK199" s="190">
        <f>ROUND(I199*H199,2)</f>
        <v>0</v>
      </c>
      <c r="BL199" s="17" t="s">
        <v>133</v>
      </c>
      <c r="BM199" s="189" t="s">
        <v>670</v>
      </c>
    </row>
    <row r="200" s="13" customFormat="1">
      <c r="A200" s="13"/>
      <c r="B200" s="191"/>
      <c r="C200" s="13"/>
      <c r="D200" s="192" t="s">
        <v>135</v>
      </c>
      <c r="E200" s="193" t="s">
        <v>1</v>
      </c>
      <c r="F200" s="194" t="s">
        <v>349</v>
      </c>
      <c r="G200" s="13"/>
      <c r="H200" s="195">
        <v>41</v>
      </c>
      <c r="I200" s="196"/>
      <c r="J200" s="13"/>
      <c r="K200" s="13"/>
      <c r="L200" s="191"/>
      <c r="M200" s="197"/>
      <c r="N200" s="198"/>
      <c r="O200" s="198"/>
      <c r="P200" s="198"/>
      <c r="Q200" s="198"/>
      <c r="R200" s="198"/>
      <c r="S200" s="198"/>
      <c r="T200" s="19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3" t="s">
        <v>135</v>
      </c>
      <c r="AU200" s="193" t="s">
        <v>82</v>
      </c>
      <c r="AV200" s="13" t="s">
        <v>82</v>
      </c>
      <c r="AW200" s="13" t="s">
        <v>30</v>
      </c>
      <c r="AX200" s="13" t="s">
        <v>80</v>
      </c>
      <c r="AY200" s="193" t="s">
        <v>126</v>
      </c>
    </row>
    <row r="201" s="12" customFormat="1" ht="22.8" customHeight="1">
      <c r="A201" s="12"/>
      <c r="B201" s="164"/>
      <c r="C201" s="12"/>
      <c r="D201" s="165" t="s">
        <v>72</v>
      </c>
      <c r="E201" s="175" t="s">
        <v>133</v>
      </c>
      <c r="F201" s="175" t="s">
        <v>294</v>
      </c>
      <c r="G201" s="12"/>
      <c r="H201" s="12"/>
      <c r="I201" s="167"/>
      <c r="J201" s="176">
        <f>BK201</f>
        <v>0</v>
      </c>
      <c r="K201" s="12"/>
      <c r="L201" s="164"/>
      <c r="M201" s="169"/>
      <c r="N201" s="170"/>
      <c r="O201" s="170"/>
      <c r="P201" s="171">
        <f>SUM(P202:P221)</f>
        <v>0</v>
      </c>
      <c r="Q201" s="170"/>
      <c r="R201" s="171">
        <f>SUM(R202:R221)</f>
        <v>0.66067199999999993</v>
      </c>
      <c r="S201" s="170"/>
      <c r="T201" s="172">
        <f>SUM(T202:T221)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65" t="s">
        <v>80</v>
      </c>
      <c r="AT201" s="173" t="s">
        <v>72</v>
      </c>
      <c r="AU201" s="173" t="s">
        <v>80</v>
      </c>
      <c r="AY201" s="165" t="s">
        <v>126</v>
      </c>
      <c r="BK201" s="174">
        <f>SUM(BK202:BK221)</f>
        <v>0</v>
      </c>
    </row>
    <row r="202" s="2" customFormat="1" ht="16.5" customHeight="1">
      <c r="A202" s="36"/>
      <c r="B202" s="177"/>
      <c r="C202" s="178" t="s">
        <v>286</v>
      </c>
      <c r="D202" s="178" t="s">
        <v>128</v>
      </c>
      <c r="E202" s="179" t="s">
        <v>296</v>
      </c>
      <c r="F202" s="180" t="s">
        <v>297</v>
      </c>
      <c r="G202" s="181" t="s">
        <v>167</v>
      </c>
      <c r="H202" s="182">
        <v>0.47499999999999998</v>
      </c>
      <c r="I202" s="183"/>
      <c r="J202" s="184">
        <f>ROUND(I202*H202,2)</f>
        <v>0</v>
      </c>
      <c r="K202" s="180" t="s">
        <v>132</v>
      </c>
      <c r="L202" s="37"/>
      <c r="M202" s="185" t="s">
        <v>1</v>
      </c>
      <c r="N202" s="186" t="s">
        <v>38</v>
      </c>
      <c r="O202" s="75"/>
      <c r="P202" s="187">
        <f>O202*H202</f>
        <v>0</v>
      </c>
      <c r="Q202" s="187">
        <v>0</v>
      </c>
      <c r="R202" s="187">
        <f>Q202*H202</f>
        <v>0</v>
      </c>
      <c r="S202" s="187">
        <v>0</v>
      </c>
      <c r="T202" s="188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9" t="s">
        <v>133</v>
      </c>
      <c r="AT202" s="189" t="s">
        <v>128</v>
      </c>
      <c r="AU202" s="189" t="s">
        <v>82</v>
      </c>
      <c r="AY202" s="17" t="s">
        <v>126</v>
      </c>
      <c r="BE202" s="190">
        <f>IF(N202="základní",J202,0)</f>
        <v>0</v>
      </c>
      <c r="BF202" s="190">
        <f>IF(N202="snížená",J202,0)</f>
        <v>0</v>
      </c>
      <c r="BG202" s="190">
        <f>IF(N202="zákl. přenesená",J202,0)</f>
        <v>0</v>
      </c>
      <c r="BH202" s="190">
        <f>IF(N202="sníž. přenesená",J202,0)</f>
        <v>0</v>
      </c>
      <c r="BI202" s="190">
        <f>IF(N202="nulová",J202,0)</f>
        <v>0</v>
      </c>
      <c r="BJ202" s="17" t="s">
        <v>80</v>
      </c>
      <c r="BK202" s="190">
        <f>ROUND(I202*H202,2)</f>
        <v>0</v>
      </c>
      <c r="BL202" s="17" t="s">
        <v>133</v>
      </c>
      <c r="BM202" s="189" t="s">
        <v>671</v>
      </c>
    </row>
    <row r="203" s="13" customFormat="1">
      <c r="A203" s="13"/>
      <c r="B203" s="191"/>
      <c r="C203" s="13"/>
      <c r="D203" s="192" t="s">
        <v>135</v>
      </c>
      <c r="E203" s="193" t="s">
        <v>1</v>
      </c>
      <c r="F203" s="194" t="s">
        <v>672</v>
      </c>
      <c r="G203" s="13"/>
      <c r="H203" s="195">
        <v>0.45000000000000001</v>
      </c>
      <c r="I203" s="196"/>
      <c r="J203" s="13"/>
      <c r="K203" s="13"/>
      <c r="L203" s="191"/>
      <c r="M203" s="197"/>
      <c r="N203" s="198"/>
      <c r="O203" s="198"/>
      <c r="P203" s="198"/>
      <c r="Q203" s="198"/>
      <c r="R203" s="198"/>
      <c r="S203" s="198"/>
      <c r="T203" s="19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3" t="s">
        <v>135</v>
      </c>
      <c r="AU203" s="193" t="s">
        <v>82</v>
      </c>
      <c r="AV203" s="13" t="s">
        <v>82</v>
      </c>
      <c r="AW203" s="13" t="s">
        <v>30</v>
      </c>
      <c r="AX203" s="13" t="s">
        <v>73</v>
      </c>
      <c r="AY203" s="193" t="s">
        <v>126</v>
      </c>
    </row>
    <row r="204" s="13" customFormat="1">
      <c r="A204" s="13"/>
      <c r="B204" s="191"/>
      <c r="C204" s="13"/>
      <c r="D204" s="192" t="s">
        <v>135</v>
      </c>
      <c r="E204" s="193" t="s">
        <v>1</v>
      </c>
      <c r="F204" s="194" t="s">
        <v>673</v>
      </c>
      <c r="G204" s="13"/>
      <c r="H204" s="195">
        <v>0.025000000000000001</v>
      </c>
      <c r="I204" s="196"/>
      <c r="J204" s="13"/>
      <c r="K204" s="13"/>
      <c r="L204" s="191"/>
      <c r="M204" s="197"/>
      <c r="N204" s="198"/>
      <c r="O204" s="198"/>
      <c r="P204" s="198"/>
      <c r="Q204" s="198"/>
      <c r="R204" s="198"/>
      <c r="S204" s="198"/>
      <c r="T204" s="19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3" t="s">
        <v>135</v>
      </c>
      <c r="AU204" s="193" t="s">
        <v>82</v>
      </c>
      <c r="AV204" s="13" t="s">
        <v>82</v>
      </c>
      <c r="AW204" s="13" t="s">
        <v>30</v>
      </c>
      <c r="AX204" s="13" t="s">
        <v>73</v>
      </c>
      <c r="AY204" s="193" t="s">
        <v>126</v>
      </c>
    </row>
    <row r="205" s="14" customFormat="1">
      <c r="A205" s="14"/>
      <c r="B205" s="200"/>
      <c r="C205" s="14"/>
      <c r="D205" s="192" t="s">
        <v>135</v>
      </c>
      <c r="E205" s="201" t="s">
        <v>1</v>
      </c>
      <c r="F205" s="202" t="s">
        <v>157</v>
      </c>
      <c r="G205" s="14"/>
      <c r="H205" s="203">
        <v>0.47499999999999998</v>
      </c>
      <c r="I205" s="204"/>
      <c r="J205" s="14"/>
      <c r="K205" s="14"/>
      <c r="L205" s="200"/>
      <c r="M205" s="205"/>
      <c r="N205" s="206"/>
      <c r="O205" s="206"/>
      <c r="P205" s="206"/>
      <c r="Q205" s="206"/>
      <c r="R205" s="206"/>
      <c r="S205" s="206"/>
      <c r="T205" s="20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1" t="s">
        <v>135</v>
      </c>
      <c r="AU205" s="201" t="s">
        <v>82</v>
      </c>
      <c r="AV205" s="14" t="s">
        <v>133</v>
      </c>
      <c r="AW205" s="14" t="s">
        <v>30</v>
      </c>
      <c r="AX205" s="14" t="s">
        <v>80</v>
      </c>
      <c r="AY205" s="201" t="s">
        <v>126</v>
      </c>
    </row>
    <row r="206" s="2" customFormat="1" ht="24.15" customHeight="1">
      <c r="A206" s="36"/>
      <c r="B206" s="177"/>
      <c r="C206" s="178" t="s">
        <v>290</v>
      </c>
      <c r="D206" s="178" t="s">
        <v>128</v>
      </c>
      <c r="E206" s="179" t="s">
        <v>302</v>
      </c>
      <c r="F206" s="180" t="s">
        <v>303</v>
      </c>
      <c r="G206" s="181" t="s">
        <v>167</v>
      </c>
      <c r="H206" s="182">
        <v>11.33</v>
      </c>
      <c r="I206" s="183"/>
      <c r="J206" s="184">
        <f>ROUND(I206*H206,2)</f>
        <v>0</v>
      </c>
      <c r="K206" s="180" t="s">
        <v>132</v>
      </c>
      <c r="L206" s="37"/>
      <c r="M206" s="185" t="s">
        <v>1</v>
      </c>
      <c r="N206" s="186" t="s">
        <v>38</v>
      </c>
      <c r="O206" s="75"/>
      <c r="P206" s="187">
        <f>O206*H206</f>
        <v>0</v>
      </c>
      <c r="Q206" s="187">
        <v>0</v>
      </c>
      <c r="R206" s="187">
        <f>Q206*H206</f>
        <v>0</v>
      </c>
      <c r="S206" s="187">
        <v>0</v>
      </c>
      <c r="T206" s="188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9" t="s">
        <v>133</v>
      </c>
      <c r="AT206" s="189" t="s">
        <v>128</v>
      </c>
      <c r="AU206" s="189" t="s">
        <v>82</v>
      </c>
      <c r="AY206" s="17" t="s">
        <v>126</v>
      </c>
      <c r="BE206" s="190">
        <f>IF(N206="základní",J206,0)</f>
        <v>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7" t="s">
        <v>80</v>
      </c>
      <c r="BK206" s="190">
        <f>ROUND(I206*H206,2)</f>
        <v>0</v>
      </c>
      <c r="BL206" s="17" t="s">
        <v>133</v>
      </c>
      <c r="BM206" s="189" t="s">
        <v>674</v>
      </c>
    </row>
    <row r="207" s="13" customFormat="1">
      <c r="A207" s="13"/>
      <c r="B207" s="191"/>
      <c r="C207" s="13"/>
      <c r="D207" s="192" t="s">
        <v>135</v>
      </c>
      <c r="E207" s="193" t="s">
        <v>1</v>
      </c>
      <c r="F207" s="194" t="s">
        <v>675</v>
      </c>
      <c r="G207" s="13"/>
      <c r="H207" s="195">
        <v>5.7400000000000002</v>
      </c>
      <c r="I207" s="196"/>
      <c r="J207" s="13"/>
      <c r="K207" s="13"/>
      <c r="L207" s="191"/>
      <c r="M207" s="197"/>
      <c r="N207" s="198"/>
      <c r="O207" s="198"/>
      <c r="P207" s="198"/>
      <c r="Q207" s="198"/>
      <c r="R207" s="198"/>
      <c r="S207" s="198"/>
      <c r="T207" s="19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3" t="s">
        <v>135</v>
      </c>
      <c r="AU207" s="193" t="s">
        <v>82</v>
      </c>
      <c r="AV207" s="13" t="s">
        <v>82</v>
      </c>
      <c r="AW207" s="13" t="s">
        <v>30</v>
      </c>
      <c r="AX207" s="13" t="s">
        <v>73</v>
      </c>
      <c r="AY207" s="193" t="s">
        <v>126</v>
      </c>
    </row>
    <row r="208" s="13" customFormat="1">
      <c r="A208" s="13"/>
      <c r="B208" s="191"/>
      <c r="C208" s="13"/>
      <c r="D208" s="192" t="s">
        <v>135</v>
      </c>
      <c r="E208" s="193" t="s">
        <v>1</v>
      </c>
      <c r="F208" s="194" t="s">
        <v>676</v>
      </c>
      <c r="G208" s="13"/>
      <c r="H208" s="195">
        <v>5.5899999999999999</v>
      </c>
      <c r="I208" s="196"/>
      <c r="J208" s="13"/>
      <c r="K208" s="13"/>
      <c r="L208" s="191"/>
      <c r="M208" s="197"/>
      <c r="N208" s="198"/>
      <c r="O208" s="198"/>
      <c r="P208" s="198"/>
      <c r="Q208" s="198"/>
      <c r="R208" s="198"/>
      <c r="S208" s="198"/>
      <c r="T208" s="19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3" t="s">
        <v>135</v>
      </c>
      <c r="AU208" s="193" t="s">
        <v>82</v>
      </c>
      <c r="AV208" s="13" t="s">
        <v>82</v>
      </c>
      <c r="AW208" s="13" t="s">
        <v>30</v>
      </c>
      <c r="AX208" s="13" t="s">
        <v>73</v>
      </c>
      <c r="AY208" s="193" t="s">
        <v>126</v>
      </c>
    </row>
    <row r="209" s="14" customFormat="1">
      <c r="A209" s="14"/>
      <c r="B209" s="200"/>
      <c r="C209" s="14"/>
      <c r="D209" s="192" t="s">
        <v>135</v>
      </c>
      <c r="E209" s="201" t="s">
        <v>1</v>
      </c>
      <c r="F209" s="202" t="s">
        <v>157</v>
      </c>
      <c r="G209" s="14"/>
      <c r="H209" s="203">
        <v>11.33</v>
      </c>
      <c r="I209" s="204"/>
      <c r="J209" s="14"/>
      <c r="K209" s="14"/>
      <c r="L209" s="200"/>
      <c r="M209" s="205"/>
      <c r="N209" s="206"/>
      <c r="O209" s="206"/>
      <c r="P209" s="206"/>
      <c r="Q209" s="206"/>
      <c r="R209" s="206"/>
      <c r="S209" s="206"/>
      <c r="T209" s="20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01" t="s">
        <v>135</v>
      </c>
      <c r="AU209" s="201" t="s">
        <v>82</v>
      </c>
      <c r="AV209" s="14" t="s">
        <v>133</v>
      </c>
      <c r="AW209" s="14" t="s">
        <v>30</v>
      </c>
      <c r="AX209" s="14" t="s">
        <v>80</v>
      </c>
      <c r="AY209" s="201" t="s">
        <v>126</v>
      </c>
    </row>
    <row r="210" s="2" customFormat="1" ht="24.15" customHeight="1">
      <c r="A210" s="36"/>
      <c r="B210" s="177"/>
      <c r="C210" s="178" t="s">
        <v>295</v>
      </c>
      <c r="D210" s="178" t="s">
        <v>128</v>
      </c>
      <c r="E210" s="179" t="s">
        <v>309</v>
      </c>
      <c r="F210" s="180" t="s">
        <v>310</v>
      </c>
      <c r="G210" s="181" t="s">
        <v>311</v>
      </c>
      <c r="H210" s="182">
        <v>1</v>
      </c>
      <c r="I210" s="183"/>
      <c r="J210" s="184">
        <f>ROUND(I210*H210,2)</f>
        <v>0</v>
      </c>
      <c r="K210" s="180" t="s">
        <v>132</v>
      </c>
      <c r="L210" s="37"/>
      <c r="M210" s="185" t="s">
        <v>1</v>
      </c>
      <c r="N210" s="186" t="s">
        <v>38</v>
      </c>
      <c r="O210" s="75"/>
      <c r="P210" s="187">
        <f>O210*H210</f>
        <v>0</v>
      </c>
      <c r="Q210" s="187">
        <v>0.087417999999999996</v>
      </c>
      <c r="R210" s="187">
        <f>Q210*H210</f>
        <v>0.087417999999999996</v>
      </c>
      <c r="S210" s="187">
        <v>0</v>
      </c>
      <c r="T210" s="188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9" t="s">
        <v>133</v>
      </c>
      <c r="AT210" s="189" t="s">
        <v>128</v>
      </c>
      <c r="AU210" s="189" t="s">
        <v>82</v>
      </c>
      <c r="AY210" s="17" t="s">
        <v>126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17" t="s">
        <v>80</v>
      </c>
      <c r="BK210" s="190">
        <f>ROUND(I210*H210,2)</f>
        <v>0</v>
      </c>
      <c r="BL210" s="17" t="s">
        <v>133</v>
      </c>
      <c r="BM210" s="189" t="s">
        <v>677</v>
      </c>
    </row>
    <row r="211" s="13" customFormat="1">
      <c r="A211" s="13"/>
      <c r="B211" s="191"/>
      <c r="C211" s="13"/>
      <c r="D211" s="192" t="s">
        <v>135</v>
      </c>
      <c r="E211" s="193" t="s">
        <v>1</v>
      </c>
      <c r="F211" s="194" t="s">
        <v>80</v>
      </c>
      <c r="G211" s="13"/>
      <c r="H211" s="195">
        <v>1</v>
      </c>
      <c r="I211" s="196"/>
      <c r="J211" s="13"/>
      <c r="K211" s="13"/>
      <c r="L211" s="191"/>
      <c r="M211" s="197"/>
      <c r="N211" s="198"/>
      <c r="O211" s="198"/>
      <c r="P211" s="198"/>
      <c r="Q211" s="198"/>
      <c r="R211" s="198"/>
      <c r="S211" s="198"/>
      <c r="T211" s="19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3" t="s">
        <v>135</v>
      </c>
      <c r="AU211" s="193" t="s">
        <v>82</v>
      </c>
      <c r="AV211" s="13" t="s">
        <v>82</v>
      </c>
      <c r="AW211" s="13" t="s">
        <v>30</v>
      </c>
      <c r="AX211" s="13" t="s">
        <v>80</v>
      </c>
      <c r="AY211" s="193" t="s">
        <v>126</v>
      </c>
    </row>
    <row r="212" s="2" customFormat="1" ht="24.15" customHeight="1">
      <c r="A212" s="36"/>
      <c r="B212" s="177"/>
      <c r="C212" s="208" t="s">
        <v>301</v>
      </c>
      <c r="D212" s="208" t="s">
        <v>254</v>
      </c>
      <c r="E212" s="209" t="s">
        <v>315</v>
      </c>
      <c r="F212" s="210" t="s">
        <v>316</v>
      </c>
      <c r="G212" s="211" t="s">
        <v>311</v>
      </c>
      <c r="H212" s="212">
        <v>1</v>
      </c>
      <c r="I212" s="213"/>
      <c r="J212" s="214">
        <f>ROUND(I212*H212,2)</f>
        <v>0</v>
      </c>
      <c r="K212" s="210" t="s">
        <v>132</v>
      </c>
      <c r="L212" s="215"/>
      <c r="M212" s="216" t="s">
        <v>1</v>
      </c>
      <c r="N212" s="217" t="s">
        <v>38</v>
      </c>
      <c r="O212" s="75"/>
      <c r="P212" s="187">
        <f>O212*H212</f>
        <v>0</v>
      </c>
      <c r="Q212" s="187">
        <v>0.068000000000000005</v>
      </c>
      <c r="R212" s="187">
        <f>Q212*H212</f>
        <v>0.068000000000000005</v>
      </c>
      <c r="S212" s="187">
        <v>0</v>
      </c>
      <c r="T212" s="188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9" t="s">
        <v>176</v>
      </c>
      <c r="AT212" s="189" t="s">
        <v>254</v>
      </c>
      <c r="AU212" s="189" t="s">
        <v>82</v>
      </c>
      <c r="AY212" s="17" t="s">
        <v>126</v>
      </c>
      <c r="BE212" s="190">
        <f>IF(N212="základní",J212,0)</f>
        <v>0</v>
      </c>
      <c r="BF212" s="190">
        <f>IF(N212="snížená",J212,0)</f>
        <v>0</v>
      </c>
      <c r="BG212" s="190">
        <f>IF(N212="zákl. přenesená",J212,0)</f>
        <v>0</v>
      </c>
      <c r="BH212" s="190">
        <f>IF(N212="sníž. přenesená",J212,0)</f>
        <v>0</v>
      </c>
      <c r="BI212" s="190">
        <f>IF(N212="nulová",J212,0)</f>
        <v>0</v>
      </c>
      <c r="BJ212" s="17" t="s">
        <v>80</v>
      </c>
      <c r="BK212" s="190">
        <f>ROUND(I212*H212,2)</f>
        <v>0</v>
      </c>
      <c r="BL212" s="17" t="s">
        <v>133</v>
      </c>
      <c r="BM212" s="189" t="s">
        <v>678</v>
      </c>
    </row>
    <row r="213" s="13" customFormat="1">
      <c r="A213" s="13"/>
      <c r="B213" s="191"/>
      <c r="C213" s="13"/>
      <c r="D213" s="192" t="s">
        <v>135</v>
      </c>
      <c r="E213" s="193" t="s">
        <v>1</v>
      </c>
      <c r="F213" s="194" t="s">
        <v>80</v>
      </c>
      <c r="G213" s="13"/>
      <c r="H213" s="195">
        <v>1</v>
      </c>
      <c r="I213" s="196"/>
      <c r="J213" s="13"/>
      <c r="K213" s="13"/>
      <c r="L213" s="191"/>
      <c r="M213" s="197"/>
      <c r="N213" s="198"/>
      <c r="O213" s="198"/>
      <c r="P213" s="198"/>
      <c r="Q213" s="198"/>
      <c r="R213" s="198"/>
      <c r="S213" s="198"/>
      <c r="T213" s="19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3" t="s">
        <v>135</v>
      </c>
      <c r="AU213" s="193" t="s">
        <v>82</v>
      </c>
      <c r="AV213" s="13" t="s">
        <v>82</v>
      </c>
      <c r="AW213" s="13" t="s">
        <v>30</v>
      </c>
      <c r="AX213" s="13" t="s">
        <v>80</v>
      </c>
      <c r="AY213" s="193" t="s">
        <v>126</v>
      </c>
    </row>
    <row r="214" s="2" customFormat="1" ht="24.15" customHeight="1">
      <c r="A214" s="36"/>
      <c r="B214" s="177"/>
      <c r="C214" s="178" t="s">
        <v>308</v>
      </c>
      <c r="D214" s="178" t="s">
        <v>128</v>
      </c>
      <c r="E214" s="179" t="s">
        <v>324</v>
      </c>
      <c r="F214" s="180" t="s">
        <v>325</v>
      </c>
      <c r="G214" s="181" t="s">
        <v>311</v>
      </c>
      <c r="H214" s="182">
        <v>3</v>
      </c>
      <c r="I214" s="183"/>
      <c r="J214" s="184">
        <f>ROUND(I214*H214,2)</f>
        <v>0</v>
      </c>
      <c r="K214" s="180" t="s">
        <v>132</v>
      </c>
      <c r="L214" s="37"/>
      <c r="M214" s="185" t="s">
        <v>1</v>
      </c>
      <c r="N214" s="186" t="s">
        <v>38</v>
      </c>
      <c r="O214" s="75"/>
      <c r="P214" s="187">
        <f>O214*H214</f>
        <v>0</v>
      </c>
      <c r="Q214" s="187">
        <v>0.087417999999999996</v>
      </c>
      <c r="R214" s="187">
        <f>Q214*H214</f>
        <v>0.26225399999999999</v>
      </c>
      <c r="S214" s="187">
        <v>0</v>
      </c>
      <c r="T214" s="188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9" t="s">
        <v>133</v>
      </c>
      <c r="AT214" s="189" t="s">
        <v>128</v>
      </c>
      <c r="AU214" s="189" t="s">
        <v>82</v>
      </c>
      <c r="AY214" s="17" t="s">
        <v>126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7" t="s">
        <v>80</v>
      </c>
      <c r="BK214" s="190">
        <f>ROUND(I214*H214,2)</f>
        <v>0</v>
      </c>
      <c r="BL214" s="17" t="s">
        <v>133</v>
      </c>
      <c r="BM214" s="189" t="s">
        <v>679</v>
      </c>
    </row>
    <row r="215" s="13" customFormat="1">
      <c r="A215" s="13"/>
      <c r="B215" s="191"/>
      <c r="C215" s="13"/>
      <c r="D215" s="192" t="s">
        <v>135</v>
      </c>
      <c r="E215" s="193" t="s">
        <v>1</v>
      </c>
      <c r="F215" s="194" t="s">
        <v>680</v>
      </c>
      <c r="G215" s="13"/>
      <c r="H215" s="195">
        <v>3</v>
      </c>
      <c r="I215" s="196"/>
      <c r="J215" s="13"/>
      <c r="K215" s="13"/>
      <c r="L215" s="191"/>
      <c r="M215" s="197"/>
      <c r="N215" s="198"/>
      <c r="O215" s="198"/>
      <c r="P215" s="198"/>
      <c r="Q215" s="198"/>
      <c r="R215" s="198"/>
      <c r="S215" s="198"/>
      <c r="T215" s="19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3" t="s">
        <v>135</v>
      </c>
      <c r="AU215" s="193" t="s">
        <v>82</v>
      </c>
      <c r="AV215" s="13" t="s">
        <v>82</v>
      </c>
      <c r="AW215" s="13" t="s">
        <v>30</v>
      </c>
      <c r="AX215" s="13" t="s">
        <v>80</v>
      </c>
      <c r="AY215" s="193" t="s">
        <v>126</v>
      </c>
    </row>
    <row r="216" s="2" customFormat="1" ht="24.15" customHeight="1">
      <c r="A216" s="36"/>
      <c r="B216" s="177"/>
      <c r="C216" s="208" t="s">
        <v>314</v>
      </c>
      <c r="D216" s="208" t="s">
        <v>254</v>
      </c>
      <c r="E216" s="209" t="s">
        <v>328</v>
      </c>
      <c r="F216" s="210" t="s">
        <v>329</v>
      </c>
      <c r="G216" s="211" t="s">
        <v>311</v>
      </c>
      <c r="H216" s="212">
        <v>3</v>
      </c>
      <c r="I216" s="213"/>
      <c r="J216" s="214">
        <f>ROUND(I216*H216,2)</f>
        <v>0</v>
      </c>
      <c r="K216" s="210" t="s">
        <v>132</v>
      </c>
      <c r="L216" s="215"/>
      <c r="M216" s="216" t="s">
        <v>1</v>
      </c>
      <c r="N216" s="217" t="s">
        <v>38</v>
      </c>
      <c r="O216" s="75"/>
      <c r="P216" s="187">
        <f>O216*H216</f>
        <v>0</v>
      </c>
      <c r="Q216" s="187">
        <v>0.081000000000000003</v>
      </c>
      <c r="R216" s="187">
        <f>Q216*H216</f>
        <v>0.24299999999999999</v>
      </c>
      <c r="S216" s="187">
        <v>0</v>
      </c>
      <c r="T216" s="188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9" t="s">
        <v>176</v>
      </c>
      <c r="AT216" s="189" t="s">
        <v>254</v>
      </c>
      <c r="AU216" s="189" t="s">
        <v>82</v>
      </c>
      <c r="AY216" s="17" t="s">
        <v>126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17" t="s">
        <v>80</v>
      </c>
      <c r="BK216" s="190">
        <f>ROUND(I216*H216,2)</f>
        <v>0</v>
      </c>
      <c r="BL216" s="17" t="s">
        <v>133</v>
      </c>
      <c r="BM216" s="189" t="s">
        <v>681</v>
      </c>
    </row>
    <row r="217" s="13" customFormat="1">
      <c r="A217" s="13"/>
      <c r="B217" s="191"/>
      <c r="C217" s="13"/>
      <c r="D217" s="192" t="s">
        <v>135</v>
      </c>
      <c r="E217" s="193" t="s">
        <v>1</v>
      </c>
      <c r="F217" s="194" t="s">
        <v>680</v>
      </c>
      <c r="G217" s="13"/>
      <c r="H217" s="195">
        <v>3</v>
      </c>
      <c r="I217" s="196"/>
      <c r="J217" s="13"/>
      <c r="K217" s="13"/>
      <c r="L217" s="191"/>
      <c r="M217" s="197"/>
      <c r="N217" s="198"/>
      <c r="O217" s="198"/>
      <c r="P217" s="198"/>
      <c r="Q217" s="198"/>
      <c r="R217" s="198"/>
      <c r="S217" s="198"/>
      <c r="T217" s="19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3" t="s">
        <v>135</v>
      </c>
      <c r="AU217" s="193" t="s">
        <v>82</v>
      </c>
      <c r="AV217" s="13" t="s">
        <v>82</v>
      </c>
      <c r="AW217" s="13" t="s">
        <v>30</v>
      </c>
      <c r="AX217" s="13" t="s">
        <v>80</v>
      </c>
      <c r="AY217" s="193" t="s">
        <v>126</v>
      </c>
    </row>
    <row r="218" s="2" customFormat="1" ht="33" customHeight="1">
      <c r="A218" s="36"/>
      <c r="B218" s="177"/>
      <c r="C218" s="178" t="s">
        <v>319</v>
      </c>
      <c r="D218" s="178" t="s">
        <v>128</v>
      </c>
      <c r="E218" s="179" t="s">
        <v>332</v>
      </c>
      <c r="F218" s="180" t="s">
        <v>333</v>
      </c>
      <c r="G218" s="181" t="s">
        <v>167</v>
      </c>
      <c r="H218" s="182">
        <v>0.47499999999999998</v>
      </c>
      <c r="I218" s="183"/>
      <c r="J218" s="184">
        <f>ROUND(I218*H218,2)</f>
        <v>0</v>
      </c>
      <c r="K218" s="180" t="s">
        <v>132</v>
      </c>
      <c r="L218" s="37"/>
      <c r="M218" s="185" t="s">
        <v>1</v>
      </c>
      <c r="N218" s="186" t="s">
        <v>38</v>
      </c>
      <c r="O218" s="75"/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9" t="s">
        <v>133</v>
      </c>
      <c r="AT218" s="189" t="s">
        <v>128</v>
      </c>
      <c r="AU218" s="189" t="s">
        <v>82</v>
      </c>
      <c r="AY218" s="17" t="s">
        <v>126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7" t="s">
        <v>80</v>
      </c>
      <c r="BK218" s="190">
        <f>ROUND(I218*H218,2)</f>
        <v>0</v>
      </c>
      <c r="BL218" s="17" t="s">
        <v>133</v>
      </c>
      <c r="BM218" s="189" t="s">
        <v>682</v>
      </c>
    </row>
    <row r="219" s="13" customFormat="1">
      <c r="A219" s="13"/>
      <c r="B219" s="191"/>
      <c r="C219" s="13"/>
      <c r="D219" s="192" t="s">
        <v>135</v>
      </c>
      <c r="E219" s="193" t="s">
        <v>1</v>
      </c>
      <c r="F219" s="194" t="s">
        <v>672</v>
      </c>
      <c r="G219" s="13"/>
      <c r="H219" s="195">
        <v>0.45000000000000001</v>
      </c>
      <c r="I219" s="196"/>
      <c r="J219" s="13"/>
      <c r="K219" s="13"/>
      <c r="L219" s="191"/>
      <c r="M219" s="197"/>
      <c r="N219" s="198"/>
      <c r="O219" s="198"/>
      <c r="P219" s="198"/>
      <c r="Q219" s="198"/>
      <c r="R219" s="198"/>
      <c r="S219" s="198"/>
      <c r="T219" s="19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3" t="s">
        <v>135</v>
      </c>
      <c r="AU219" s="193" t="s">
        <v>82</v>
      </c>
      <c r="AV219" s="13" t="s">
        <v>82</v>
      </c>
      <c r="AW219" s="13" t="s">
        <v>30</v>
      </c>
      <c r="AX219" s="13" t="s">
        <v>73</v>
      </c>
      <c r="AY219" s="193" t="s">
        <v>126</v>
      </c>
    </row>
    <row r="220" s="13" customFormat="1">
      <c r="A220" s="13"/>
      <c r="B220" s="191"/>
      <c r="C220" s="13"/>
      <c r="D220" s="192" t="s">
        <v>135</v>
      </c>
      <c r="E220" s="193" t="s">
        <v>1</v>
      </c>
      <c r="F220" s="194" t="s">
        <v>683</v>
      </c>
      <c r="G220" s="13"/>
      <c r="H220" s="195">
        <v>0.025000000000000001</v>
      </c>
      <c r="I220" s="196"/>
      <c r="J220" s="13"/>
      <c r="K220" s="13"/>
      <c r="L220" s="191"/>
      <c r="M220" s="197"/>
      <c r="N220" s="198"/>
      <c r="O220" s="198"/>
      <c r="P220" s="198"/>
      <c r="Q220" s="198"/>
      <c r="R220" s="198"/>
      <c r="S220" s="198"/>
      <c r="T220" s="19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3" t="s">
        <v>135</v>
      </c>
      <c r="AU220" s="193" t="s">
        <v>82</v>
      </c>
      <c r="AV220" s="13" t="s">
        <v>82</v>
      </c>
      <c r="AW220" s="13" t="s">
        <v>30</v>
      </c>
      <c r="AX220" s="13" t="s">
        <v>73</v>
      </c>
      <c r="AY220" s="193" t="s">
        <v>126</v>
      </c>
    </row>
    <row r="221" s="14" customFormat="1">
      <c r="A221" s="14"/>
      <c r="B221" s="200"/>
      <c r="C221" s="14"/>
      <c r="D221" s="192" t="s">
        <v>135</v>
      </c>
      <c r="E221" s="201" t="s">
        <v>1</v>
      </c>
      <c r="F221" s="202" t="s">
        <v>157</v>
      </c>
      <c r="G221" s="14"/>
      <c r="H221" s="203">
        <v>0.47499999999999998</v>
      </c>
      <c r="I221" s="204"/>
      <c r="J221" s="14"/>
      <c r="K221" s="14"/>
      <c r="L221" s="200"/>
      <c r="M221" s="205"/>
      <c r="N221" s="206"/>
      <c r="O221" s="206"/>
      <c r="P221" s="206"/>
      <c r="Q221" s="206"/>
      <c r="R221" s="206"/>
      <c r="S221" s="206"/>
      <c r="T221" s="20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01" t="s">
        <v>135</v>
      </c>
      <c r="AU221" s="201" t="s">
        <v>82</v>
      </c>
      <c r="AV221" s="14" t="s">
        <v>133</v>
      </c>
      <c r="AW221" s="14" t="s">
        <v>30</v>
      </c>
      <c r="AX221" s="14" t="s">
        <v>80</v>
      </c>
      <c r="AY221" s="201" t="s">
        <v>126</v>
      </c>
    </row>
    <row r="222" s="12" customFormat="1" ht="22.8" customHeight="1">
      <c r="A222" s="12"/>
      <c r="B222" s="164"/>
      <c r="C222" s="12"/>
      <c r="D222" s="165" t="s">
        <v>72</v>
      </c>
      <c r="E222" s="175" t="s">
        <v>150</v>
      </c>
      <c r="F222" s="175" t="s">
        <v>337</v>
      </c>
      <c r="G222" s="12"/>
      <c r="H222" s="12"/>
      <c r="I222" s="167"/>
      <c r="J222" s="176">
        <f>BK222</f>
        <v>0</v>
      </c>
      <c r="K222" s="12"/>
      <c r="L222" s="164"/>
      <c r="M222" s="169"/>
      <c r="N222" s="170"/>
      <c r="O222" s="170"/>
      <c r="P222" s="171">
        <f>SUM(P223:P224)</f>
        <v>0</v>
      </c>
      <c r="Q222" s="170"/>
      <c r="R222" s="171">
        <f>SUM(R223:R224)</f>
        <v>0</v>
      </c>
      <c r="S222" s="170"/>
      <c r="T222" s="172">
        <f>SUM(T223:T224)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65" t="s">
        <v>80</v>
      </c>
      <c r="AT222" s="173" t="s">
        <v>72</v>
      </c>
      <c r="AU222" s="173" t="s">
        <v>80</v>
      </c>
      <c r="AY222" s="165" t="s">
        <v>126</v>
      </c>
      <c r="BK222" s="174">
        <f>SUM(BK223:BK224)</f>
        <v>0</v>
      </c>
    </row>
    <row r="223" s="2" customFormat="1" ht="24.15" customHeight="1">
      <c r="A223" s="36"/>
      <c r="B223" s="177"/>
      <c r="C223" s="178" t="s">
        <v>323</v>
      </c>
      <c r="D223" s="178" t="s">
        <v>128</v>
      </c>
      <c r="E223" s="179" t="s">
        <v>339</v>
      </c>
      <c r="F223" s="180" t="s">
        <v>340</v>
      </c>
      <c r="G223" s="181" t="s">
        <v>131</v>
      </c>
      <c r="H223" s="182">
        <v>218.40000000000001</v>
      </c>
      <c r="I223" s="183"/>
      <c r="J223" s="184">
        <f>ROUND(I223*H223,2)</f>
        <v>0</v>
      </c>
      <c r="K223" s="180" t="s">
        <v>132</v>
      </c>
      <c r="L223" s="37"/>
      <c r="M223" s="185" t="s">
        <v>1</v>
      </c>
      <c r="N223" s="186" t="s">
        <v>38</v>
      </c>
      <c r="O223" s="75"/>
      <c r="P223" s="187">
        <f>O223*H223</f>
        <v>0</v>
      </c>
      <c r="Q223" s="187">
        <v>0</v>
      </c>
      <c r="R223" s="187">
        <f>Q223*H223</f>
        <v>0</v>
      </c>
      <c r="S223" s="187">
        <v>0</v>
      </c>
      <c r="T223" s="188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9" t="s">
        <v>133</v>
      </c>
      <c r="AT223" s="189" t="s">
        <v>128</v>
      </c>
      <c r="AU223" s="189" t="s">
        <v>82</v>
      </c>
      <c r="AY223" s="17" t="s">
        <v>126</v>
      </c>
      <c r="BE223" s="190">
        <f>IF(N223="základní",J223,0)</f>
        <v>0</v>
      </c>
      <c r="BF223" s="190">
        <f>IF(N223="snížená",J223,0)</f>
        <v>0</v>
      </c>
      <c r="BG223" s="190">
        <f>IF(N223="zákl. přenesená",J223,0)</f>
        <v>0</v>
      </c>
      <c r="BH223" s="190">
        <f>IF(N223="sníž. přenesená",J223,0)</f>
        <v>0</v>
      </c>
      <c r="BI223" s="190">
        <f>IF(N223="nulová",J223,0)</f>
        <v>0</v>
      </c>
      <c r="BJ223" s="17" t="s">
        <v>80</v>
      </c>
      <c r="BK223" s="190">
        <f>ROUND(I223*H223,2)</f>
        <v>0</v>
      </c>
      <c r="BL223" s="17" t="s">
        <v>133</v>
      </c>
      <c r="BM223" s="189" t="s">
        <v>684</v>
      </c>
    </row>
    <row r="224" s="13" customFormat="1">
      <c r="A224" s="13"/>
      <c r="B224" s="191"/>
      <c r="C224" s="13"/>
      <c r="D224" s="192" t="s">
        <v>135</v>
      </c>
      <c r="E224" s="193" t="s">
        <v>1</v>
      </c>
      <c r="F224" s="194" t="s">
        <v>685</v>
      </c>
      <c r="G224" s="13"/>
      <c r="H224" s="195">
        <v>218.40000000000001</v>
      </c>
      <c r="I224" s="196"/>
      <c r="J224" s="13"/>
      <c r="K224" s="13"/>
      <c r="L224" s="191"/>
      <c r="M224" s="197"/>
      <c r="N224" s="198"/>
      <c r="O224" s="198"/>
      <c r="P224" s="198"/>
      <c r="Q224" s="198"/>
      <c r="R224" s="198"/>
      <c r="S224" s="198"/>
      <c r="T224" s="19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3" t="s">
        <v>135</v>
      </c>
      <c r="AU224" s="193" t="s">
        <v>82</v>
      </c>
      <c r="AV224" s="13" t="s">
        <v>82</v>
      </c>
      <c r="AW224" s="13" t="s">
        <v>30</v>
      </c>
      <c r="AX224" s="13" t="s">
        <v>80</v>
      </c>
      <c r="AY224" s="193" t="s">
        <v>126</v>
      </c>
    </row>
    <row r="225" s="12" customFormat="1" ht="22.8" customHeight="1">
      <c r="A225" s="12"/>
      <c r="B225" s="164"/>
      <c r="C225" s="12"/>
      <c r="D225" s="165" t="s">
        <v>72</v>
      </c>
      <c r="E225" s="175" t="s">
        <v>176</v>
      </c>
      <c r="F225" s="175" t="s">
        <v>343</v>
      </c>
      <c r="G225" s="12"/>
      <c r="H225" s="12"/>
      <c r="I225" s="167"/>
      <c r="J225" s="176">
        <f>BK225</f>
        <v>0</v>
      </c>
      <c r="K225" s="12"/>
      <c r="L225" s="164"/>
      <c r="M225" s="169"/>
      <c r="N225" s="170"/>
      <c r="O225" s="170"/>
      <c r="P225" s="171">
        <f>SUM(P226:P293)</f>
        <v>0</v>
      </c>
      <c r="Q225" s="170"/>
      <c r="R225" s="171">
        <f>SUM(R226:R293)</f>
        <v>14.147289253599997</v>
      </c>
      <c r="S225" s="170"/>
      <c r="T225" s="172">
        <f>SUM(T226:T293)</f>
        <v>9.2126000000000001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65" t="s">
        <v>80</v>
      </c>
      <c r="AT225" s="173" t="s">
        <v>72</v>
      </c>
      <c r="AU225" s="173" t="s">
        <v>80</v>
      </c>
      <c r="AY225" s="165" t="s">
        <v>126</v>
      </c>
      <c r="BK225" s="174">
        <f>SUM(BK226:BK293)</f>
        <v>0</v>
      </c>
    </row>
    <row r="226" s="2" customFormat="1" ht="24.15" customHeight="1">
      <c r="A226" s="36"/>
      <c r="B226" s="177"/>
      <c r="C226" s="178" t="s">
        <v>327</v>
      </c>
      <c r="D226" s="178" t="s">
        <v>128</v>
      </c>
      <c r="E226" s="179" t="s">
        <v>345</v>
      </c>
      <c r="F226" s="180" t="s">
        <v>346</v>
      </c>
      <c r="G226" s="181" t="s">
        <v>167</v>
      </c>
      <c r="H226" s="182">
        <v>1.766</v>
      </c>
      <c r="I226" s="183"/>
      <c r="J226" s="184">
        <f>ROUND(I226*H226,2)</f>
        <v>0</v>
      </c>
      <c r="K226" s="180" t="s">
        <v>1</v>
      </c>
      <c r="L226" s="37"/>
      <c r="M226" s="185" t="s">
        <v>1</v>
      </c>
      <c r="N226" s="186" t="s">
        <v>38</v>
      </c>
      <c r="O226" s="75"/>
      <c r="P226" s="187">
        <f>O226*H226</f>
        <v>0</v>
      </c>
      <c r="Q226" s="187">
        <v>0</v>
      </c>
      <c r="R226" s="187">
        <f>Q226*H226</f>
        <v>0</v>
      </c>
      <c r="S226" s="187">
        <v>0</v>
      </c>
      <c r="T226" s="188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9" t="s">
        <v>133</v>
      </c>
      <c r="AT226" s="189" t="s">
        <v>128</v>
      </c>
      <c r="AU226" s="189" t="s">
        <v>82</v>
      </c>
      <c r="AY226" s="17" t="s">
        <v>126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7" t="s">
        <v>80</v>
      </c>
      <c r="BK226" s="190">
        <f>ROUND(I226*H226,2)</f>
        <v>0</v>
      </c>
      <c r="BL226" s="17" t="s">
        <v>133</v>
      </c>
      <c r="BM226" s="189" t="s">
        <v>686</v>
      </c>
    </row>
    <row r="227" s="13" customFormat="1">
      <c r="A227" s="13"/>
      <c r="B227" s="191"/>
      <c r="C227" s="13"/>
      <c r="D227" s="192" t="s">
        <v>135</v>
      </c>
      <c r="E227" s="193" t="s">
        <v>1</v>
      </c>
      <c r="F227" s="194" t="s">
        <v>687</v>
      </c>
      <c r="G227" s="13"/>
      <c r="H227" s="195">
        <v>1.766</v>
      </c>
      <c r="I227" s="196"/>
      <c r="J227" s="13"/>
      <c r="K227" s="13"/>
      <c r="L227" s="191"/>
      <c r="M227" s="197"/>
      <c r="N227" s="198"/>
      <c r="O227" s="198"/>
      <c r="P227" s="198"/>
      <c r="Q227" s="198"/>
      <c r="R227" s="198"/>
      <c r="S227" s="198"/>
      <c r="T227" s="19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3" t="s">
        <v>135</v>
      </c>
      <c r="AU227" s="193" t="s">
        <v>82</v>
      </c>
      <c r="AV227" s="13" t="s">
        <v>82</v>
      </c>
      <c r="AW227" s="13" t="s">
        <v>30</v>
      </c>
      <c r="AX227" s="13" t="s">
        <v>80</v>
      </c>
      <c r="AY227" s="193" t="s">
        <v>126</v>
      </c>
    </row>
    <row r="228" s="2" customFormat="1" ht="24.15" customHeight="1">
      <c r="A228" s="36"/>
      <c r="B228" s="177"/>
      <c r="C228" s="178" t="s">
        <v>331</v>
      </c>
      <c r="D228" s="178" t="s">
        <v>128</v>
      </c>
      <c r="E228" s="179" t="s">
        <v>688</v>
      </c>
      <c r="F228" s="180" t="s">
        <v>689</v>
      </c>
      <c r="G228" s="181" t="s">
        <v>147</v>
      </c>
      <c r="H228" s="182">
        <v>19</v>
      </c>
      <c r="I228" s="183"/>
      <c r="J228" s="184">
        <f>ROUND(I228*H228,2)</f>
        <v>0</v>
      </c>
      <c r="K228" s="180" t="s">
        <v>132</v>
      </c>
      <c r="L228" s="37"/>
      <c r="M228" s="185" t="s">
        <v>1</v>
      </c>
      <c r="N228" s="186" t="s">
        <v>38</v>
      </c>
      <c r="O228" s="75"/>
      <c r="P228" s="187">
        <f>O228*H228</f>
        <v>0</v>
      </c>
      <c r="Q228" s="187">
        <v>0</v>
      </c>
      <c r="R228" s="187">
        <f>Q228*H228</f>
        <v>0</v>
      </c>
      <c r="S228" s="187">
        <v>0.065000000000000002</v>
      </c>
      <c r="T228" s="188">
        <f>S228*H228</f>
        <v>1.2350000000000001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9" t="s">
        <v>133</v>
      </c>
      <c r="AT228" s="189" t="s">
        <v>128</v>
      </c>
      <c r="AU228" s="189" t="s">
        <v>82</v>
      </c>
      <c r="AY228" s="17" t="s">
        <v>126</v>
      </c>
      <c r="BE228" s="190">
        <f>IF(N228="základní",J228,0)</f>
        <v>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7" t="s">
        <v>80</v>
      </c>
      <c r="BK228" s="190">
        <f>ROUND(I228*H228,2)</f>
        <v>0</v>
      </c>
      <c r="BL228" s="17" t="s">
        <v>133</v>
      </c>
      <c r="BM228" s="189" t="s">
        <v>690</v>
      </c>
    </row>
    <row r="229" s="13" customFormat="1">
      <c r="A229" s="13"/>
      <c r="B229" s="191"/>
      <c r="C229" s="13"/>
      <c r="D229" s="192" t="s">
        <v>135</v>
      </c>
      <c r="E229" s="193" t="s">
        <v>1</v>
      </c>
      <c r="F229" s="194" t="s">
        <v>229</v>
      </c>
      <c r="G229" s="13"/>
      <c r="H229" s="195">
        <v>19</v>
      </c>
      <c r="I229" s="196"/>
      <c r="J229" s="13"/>
      <c r="K229" s="13"/>
      <c r="L229" s="191"/>
      <c r="M229" s="197"/>
      <c r="N229" s="198"/>
      <c r="O229" s="198"/>
      <c r="P229" s="198"/>
      <c r="Q229" s="198"/>
      <c r="R229" s="198"/>
      <c r="S229" s="198"/>
      <c r="T229" s="19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3" t="s">
        <v>135</v>
      </c>
      <c r="AU229" s="193" t="s">
        <v>82</v>
      </c>
      <c r="AV229" s="13" t="s">
        <v>82</v>
      </c>
      <c r="AW229" s="13" t="s">
        <v>30</v>
      </c>
      <c r="AX229" s="13" t="s">
        <v>80</v>
      </c>
      <c r="AY229" s="193" t="s">
        <v>126</v>
      </c>
    </row>
    <row r="230" s="2" customFormat="1" ht="24.15" customHeight="1">
      <c r="A230" s="36"/>
      <c r="B230" s="177"/>
      <c r="C230" s="178" t="s">
        <v>338</v>
      </c>
      <c r="D230" s="178" t="s">
        <v>128</v>
      </c>
      <c r="E230" s="179" t="s">
        <v>691</v>
      </c>
      <c r="F230" s="180" t="s">
        <v>692</v>
      </c>
      <c r="G230" s="181" t="s">
        <v>147</v>
      </c>
      <c r="H230" s="182">
        <v>16</v>
      </c>
      <c r="I230" s="183"/>
      <c r="J230" s="184">
        <f>ROUND(I230*H230,2)</f>
        <v>0</v>
      </c>
      <c r="K230" s="180" t="s">
        <v>132</v>
      </c>
      <c r="L230" s="37"/>
      <c r="M230" s="185" t="s">
        <v>1</v>
      </c>
      <c r="N230" s="186" t="s">
        <v>38</v>
      </c>
      <c r="O230" s="75"/>
      <c r="P230" s="187">
        <f>O230*H230</f>
        <v>0</v>
      </c>
      <c r="Q230" s="187">
        <v>0</v>
      </c>
      <c r="R230" s="187">
        <f>Q230*H230</f>
        <v>0</v>
      </c>
      <c r="S230" s="187">
        <v>0.155</v>
      </c>
      <c r="T230" s="188">
        <f>S230*H230</f>
        <v>2.48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9" t="s">
        <v>133</v>
      </c>
      <c r="AT230" s="189" t="s">
        <v>128</v>
      </c>
      <c r="AU230" s="189" t="s">
        <v>82</v>
      </c>
      <c r="AY230" s="17" t="s">
        <v>126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7" t="s">
        <v>80</v>
      </c>
      <c r="BK230" s="190">
        <f>ROUND(I230*H230,2)</f>
        <v>0</v>
      </c>
      <c r="BL230" s="17" t="s">
        <v>133</v>
      </c>
      <c r="BM230" s="189" t="s">
        <v>693</v>
      </c>
    </row>
    <row r="231" s="13" customFormat="1">
      <c r="A231" s="13"/>
      <c r="B231" s="191"/>
      <c r="C231" s="13"/>
      <c r="D231" s="192" t="s">
        <v>135</v>
      </c>
      <c r="E231" s="193" t="s">
        <v>1</v>
      </c>
      <c r="F231" s="194" t="s">
        <v>215</v>
      </c>
      <c r="G231" s="13"/>
      <c r="H231" s="195">
        <v>16</v>
      </c>
      <c r="I231" s="196"/>
      <c r="J231" s="13"/>
      <c r="K231" s="13"/>
      <c r="L231" s="191"/>
      <c r="M231" s="197"/>
      <c r="N231" s="198"/>
      <c r="O231" s="198"/>
      <c r="P231" s="198"/>
      <c r="Q231" s="198"/>
      <c r="R231" s="198"/>
      <c r="S231" s="198"/>
      <c r="T231" s="19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3" t="s">
        <v>135</v>
      </c>
      <c r="AU231" s="193" t="s">
        <v>82</v>
      </c>
      <c r="AV231" s="13" t="s">
        <v>82</v>
      </c>
      <c r="AW231" s="13" t="s">
        <v>30</v>
      </c>
      <c r="AX231" s="13" t="s">
        <v>80</v>
      </c>
      <c r="AY231" s="193" t="s">
        <v>126</v>
      </c>
    </row>
    <row r="232" s="2" customFormat="1" ht="24.15" customHeight="1">
      <c r="A232" s="36"/>
      <c r="B232" s="177"/>
      <c r="C232" s="178" t="s">
        <v>344</v>
      </c>
      <c r="D232" s="178" t="s">
        <v>128</v>
      </c>
      <c r="E232" s="179" t="s">
        <v>360</v>
      </c>
      <c r="F232" s="180" t="s">
        <v>361</v>
      </c>
      <c r="G232" s="181" t="s">
        <v>147</v>
      </c>
      <c r="H232" s="182">
        <v>32</v>
      </c>
      <c r="I232" s="183"/>
      <c r="J232" s="184">
        <f>ROUND(I232*H232,2)</f>
        <v>0</v>
      </c>
      <c r="K232" s="180" t="s">
        <v>132</v>
      </c>
      <c r="L232" s="37"/>
      <c r="M232" s="185" t="s">
        <v>1</v>
      </c>
      <c r="N232" s="186" t="s">
        <v>38</v>
      </c>
      <c r="O232" s="75"/>
      <c r="P232" s="187">
        <f>O232*H232</f>
        <v>0</v>
      </c>
      <c r="Q232" s="187">
        <v>1.2E-05</v>
      </c>
      <c r="R232" s="187">
        <f>Q232*H232</f>
        <v>0.00038400000000000001</v>
      </c>
      <c r="S232" s="187">
        <v>0</v>
      </c>
      <c r="T232" s="188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9" t="s">
        <v>133</v>
      </c>
      <c r="AT232" s="189" t="s">
        <v>128</v>
      </c>
      <c r="AU232" s="189" t="s">
        <v>82</v>
      </c>
      <c r="AY232" s="17" t="s">
        <v>126</v>
      </c>
      <c r="BE232" s="190">
        <f>IF(N232="základní",J232,0)</f>
        <v>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7" t="s">
        <v>80</v>
      </c>
      <c r="BK232" s="190">
        <f>ROUND(I232*H232,2)</f>
        <v>0</v>
      </c>
      <c r="BL232" s="17" t="s">
        <v>133</v>
      </c>
      <c r="BM232" s="189" t="s">
        <v>694</v>
      </c>
    </row>
    <row r="233" s="13" customFormat="1">
      <c r="A233" s="13"/>
      <c r="B233" s="191"/>
      <c r="C233" s="13"/>
      <c r="D233" s="192" t="s">
        <v>135</v>
      </c>
      <c r="E233" s="193" t="s">
        <v>1</v>
      </c>
      <c r="F233" s="194" t="s">
        <v>695</v>
      </c>
      <c r="G233" s="13"/>
      <c r="H233" s="195">
        <v>32</v>
      </c>
      <c r="I233" s="196"/>
      <c r="J233" s="13"/>
      <c r="K233" s="13"/>
      <c r="L233" s="191"/>
      <c r="M233" s="197"/>
      <c r="N233" s="198"/>
      <c r="O233" s="198"/>
      <c r="P233" s="198"/>
      <c r="Q233" s="198"/>
      <c r="R233" s="198"/>
      <c r="S233" s="198"/>
      <c r="T233" s="19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3" t="s">
        <v>135</v>
      </c>
      <c r="AU233" s="193" t="s">
        <v>82</v>
      </c>
      <c r="AV233" s="13" t="s">
        <v>82</v>
      </c>
      <c r="AW233" s="13" t="s">
        <v>30</v>
      </c>
      <c r="AX233" s="13" t="s">
        <v>80</v>
      </c>
      <c r="AY233" s="193" t="s">
        <v>126</v>
      </c>
    </row>
    <row r="234" s="2" customFormat="1" ht="24.15" customHeight="1">
      <c r="A234" s="36"/>
      <c r="B234" s="177"/>
      <c r="C234" s="208" t="s">
        <v>349</v>
      </c>
      <c r="D234" s="208" t="s">
        <v>254</v>
      </c>
      <c r="E234" s="209" t="s">
        <v>365</v>
      </c>
      <c r="F234" s="210" t="s">
        <v>366</v>
      </c>
      <c r="G234" s="211" t="s">
        <v>147</v>
      </c>
      <c r="H234" s="212">
        <v>32.960000000000001</v>
      </c>
      <c r="I234" s="213"/>
      <c r="J234" s="214">
        <f>ROUND(I234*H234,2)</f>
        <v>0</v>
      </c>
      <c r="K234" s="210" t="s">
        <v>132</v>
      </c>
      <c r="L234" s="215"/>
      <c r="M234" s="216" t="s">
        <v>1</v>
      </c>
      <c r="N234" s="217" t="s">
        <v>38</v>
      </c>
      <c r="O234" s="75"/>
      <c r="P234" s="187">
        <f>O234*H234</f>
        <v>0</v>
      </c>
      <c r="Q234" s="187">
        <v>0.0041999999999999997</v>
      </c>
      <c r="R234" s="187">
        <f>Q234*H234</f>
        <v>0.138432</v>
      </c>
      <c r="S234" s="187">
        <v>0</v>
      </c>
      <c r="T234" s="188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9" t="s">
        <v>176</v>
      </c>
      <c r="AT234" s="189" t="s">
        <v>254</v>
      </c>
      <c r="AU234" s="189" t="s">
        <v>82</v>
      </c>
      <c r="AY234" s="17" t="s">
        <v>126</v>
      </c>
      <c r="BE234" s="190">
        <f>IF(N234="základní",J234,0)</f>
        <v>0</v>
      </c>
      <c r="BF234" s="190">
        <f>IF(N234="snížená",J234,0)</f>
        <v>0</v>
      </c>
      <c r="BG234" s="190">
        <f>IF(N234="zákl. přenesená",J234,0)</f>
        <v>0</v>
      </c>
      <c r="BH234" s="190">
        <f>IF(N234="sníž. přenesená",J234,0)</f>
        <v>0</v>
      </c>
      <c r="BI234" s="190">
        <f>IF(N234="nulová",J234,0)</f>
        <v>0</v>
      </c>
      <c r="BJ234" s="17" t="s">
        <v>80</v>
      </c>
      <c r="BK234" s="190">
        <f>ROUND(I234*H234,2)</f>
        <v>0</v>
      </c>
      <c r="BL234" s="17" t="s">
        <v>133</v>
      </c>
      <c r="BM234" s="189" t="s">
        <v>696</v>
      </c>
    </row>
    <row r="235" s="13" customFormat="1">
      <c r="A235" s="13"/>
      <c r="B235" s="191"/>
      <c r="C235" s="13"/>
      <c r="D235" s="192" t="s">
        <v>135</v>
      </c>
      <c r="E235" s="193" t="s">
        <v>1</v>
      </c>
      <c r="F235" s="194" t="s">
        <v>697</v>
      </c>
      <c r="G235" s="13"/>
      <c r="H235" s="195">
        <v>32.960000000000001</v>
      </c>
      <c r="I235" s="196"/>
      <c r="J235" s="13"/>
      <c r="K235" s="13"/>
      <c r="L235" s="191"/>
      <c r="M235" s="197"/>
      <c r="N235" s="198"/>
      <c r="O235" s="198"/>
      <c r="P235" s="198"/>
      <c r="Q235" s="198"/>
      <c r="R235" s="198"/>
      <c r="S235" s="198"/>
      <c r="T235" s="19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3" t="s">
        <v>135</v>
      </c>
      <c r="AU235" s="193" t="s">
        <v>82</v>
      </c>
      <c r="AV235" s="13" t="s">
        <v>82</v>
      </c>
      <c r="AW235" s="13" t="s">
        <v>30</v>
      </c>
      <c r="AX235" s="13" t="s">
        <v>80</v>
      </c>
      <c r="AY235" s="193" t="s">
        <v>126</v>
      </c>
    </row>
    <row r="236" s="2" customFormat="1" ht="24.15" customHeight="1">
      <c r="A236" s="36"/>
      <c r="B236" s="177"/>
      <c r="C236" s="178" t="s">
        <v>354</v>
      </c>
      <c r="D236" s="178" t="s">
        <v>128</v>
      </c>
      <c r="E236" s="179" t="s">
        <v>698</v>
      </c>
      <c r="F236" s="180" t="s">
        <v>699</v>
      </c>
      <c r="G236" s="181" t="s">
        <v>147</v>
      </c>
      <c r="H236" s="182">
        <v>10</v>
      </c>
      <c r="I236" s="183"/>
      <c r="J236" s="184">
        <f>ROUND(I236*H236,2)</f>
        <v>0</v>
      </c>
      <c r="K236" s="180" t="s">
        <v>132</v>
      </c>
      <c r="L236" s="37"/>
      <c r="M236" s="185" t="s">
        <v>1</v>
      </c>
      <c r="N236" s="186" t="s">
        <v>38</v>
      </c>
      <c r="O236" s="75"/>
      <c r="P236" s="187">
        <f>O236*H236</f>
        <v>0</v>
      </c>
      <c r="Q236" s="187">
        <v>1.7E-05</v>
      </c>
      <c r="R236" s="187">
        <f>Q236*H236</f>
        <v>0.00017000000000000001</v>
      </c>
      <c r="S236" s="187">
        <v>0</v>
      </c>
      <c r="T236" s="188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9" t="s">
        <v>133</v>
      </c>
      <c r="AT236" s="189" t="s">
        <v>128</v>
      </c>
      <c r="AU236" s="189" t="s">
        <v>82</v>
      </c>
      <c r="AY236" s="17" t="s">
        <v>126</v>
      </c>
      <c r="BE236" s="190">
        <f>IF(N236="základní",J236,0)</f>
        <v>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17" t="s">
        <v>80</v>
      </c>
      <c r="BK236" s="190">
        <f>ROUND(I236*H236,2)</f>
        <v>0</v>
      </c>
      <c r="BL236" s="17" t="s">
        <v>133</v>
      </c>
      <c r="BM236" s="189" t="s">
        <v>700</v>
      </c>
    </row>
    <row r="237" s="13" customFormat="1">
      <c r="A237" s="13"/>
      <c r="B237" s="191"/>
      <c r="C237" s="13"/>
      <c r="D237" s="192" t="s">
        <v>135</v>
      </c>
      <c r="E237" s="193" t="s">
        <v>1</v>
      </c>
      <c r="F237" s="194" t="s">
        <v>185</v>
      </c>
      <c r="G237" s="13"/>
      <c r="H237" s="195">
        <v>10</v>
      </c>
      <c r="I237" s="196"/>
      <c r="J237" s="13"/>
      <c r="K237" s="13"/>
      <c r="L237" s="191"/>
      <c r="M237" s="197"/>
      <c r="N237" s="198"/>
      <c r="O237" s="198"/>
      <c r="P237" s="198"/>
      <c r="Q237" s="198"/>
      <c r="R237" s="198"/>
      <c r="S237" s="198"/>
      <c r="T237" s="19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3" t="s">
        <v>135</v>
      </c>
      <c r="AU237" s="193" t="s">
        <v>82</v>
      </c>
      <c r="AV237" s="13" t="s">
        <v>82</v>
      </c>
      <c r="AW237" s="13" t="s">
        <v>30</v>
      </c>
      <c r="AX237" s="13" t="s">
        <v>80</v>
      </c>
      <c r="AY237" s="193" t="s">
        <v>126</v>
      </c>
    </row>
    <row r="238" s="2" customFormat="1" ht="24.15" customHeight="1">
      <c r="A238" s="36"/>
      <c r="B238" s="177"/>
      <c r="C238" s="208" t="s">
        <v>359</v>
      </c>
      <c r="D238" s="208" t="s">
        <v>254</v>
      </c>
      <c r="E238" s="209" t="s">
        <v>701</v>
      </c>
      <c r="F238" s="210" t="s">
        <v>702</v>
      </c>
      <c r="G238" s="211" t="s">
        <v>147</v>
      </c>
      <c r="H238" s="212">
        <v>10.300000000000001</v>
      </c>
      <c r="I238" s="213"/>
      <c r="J238" s="214">
        <f>ROUND(I238*H238,2)</f>
        <v>0</v>
      </c>
      <c r="K238" s="210" t="s">
        <v>132</v>
      </c>
      <c r="L238" s="215"/>
      <c r="M238" s="216" t="s">
        <v>1</v>
      </c>
      <c r="N238" s="217" t="s">
        <v>38</v>
      </c>
      <c r="O238" s="75"/>
      <c r="P238" s="187">
        <f>O238*H238</f>
        <v>0</v>
      </c>
      <c r="Q238" s="187">
        <v>0.0097000000000000003</v>
      </c>
      <c r="R238" s="187">
        <f>Q238*H238</f>
        <v>0.099910000000000013</v>
      </c>
      <c r="S238" s="187">
        <v>0</v>
      </c>
      <c r="T238" s="188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9" t="s">
        <v>176</v>
      </c>
      <c r="AT238" s="189" t="s">
        <v>254</v>
      </c>
      <c r="AU238" s="189" t="s">
        <v>82</v>
      </c>
      <c r="AY238" s="17" t="s">
        <v>126</v>
      </c>
      <c r="BE238" s="190">
        <f>IF(N238="základní",J238,0)</f>
        <v>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17" t="s">
        <v>80</v>
      </c>
      <c r="BK238" s="190">
        <f>ROUND(I238*H238,2)</f>
        <v>0</v>
      </c>
      <c r="BL238" s="17" t="s">
        <v>133</v>
      </c>
      <c r="BM238" s="189" t="s">
        <v>703</v>
      </c>
    </row>
    <row r="239" s="13" customFormat="1">
      <c r="A239" s="13"/>
      <c r="B239" s="191"/>
      <c r="C239" s="13"/>
      <c r="D239" s="192" t="s">
        <v>135</v>
      </c>
      <c r="E239" s="193" t="s">
        <v>1</v>
      </c>
      <c r="F239" s="194" t="s">
        <v>704</v>
      </c>
      <c r="G239" s="13"/>
      <c r="H239" s="195">
        <v>10.300000000000001</v>
      </c>
      <c r="I239" s="196"/>
      <c r="J239" s="13"/>
      <c r="K239" s="13"/>
      <c r="L239" s="191"/>
      <c r="M239" s="197"/>
      <c r="N239" s="198"/>
      <c r="O239" s="198"/>
      <c r="P239" s="198"/>
      <c r="Q239" s="198"/>
      <c r="R239" s="198"/>
      <c r="S239" s="198"/>
      <c r="T239" s="19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3" t="s">
        <v>135</v>
      </c>
      <c r="AU239" s="193" t="s">
        <v>82</v>
      </c>
      <c r="AV239" s="13" t="s">
        <v>82</v>
      </c>
      <c r="AW239" s="13" t="s">
        <v>30</v>
      </c>
      <c r="AX239" s="13" t="s">
        <v>80</v>
      </c>
      <c r="AY239" s="193" t="s">
        <v>126</v>
      </c>
    </row>
    <row r="240" s="2" customFormat="1" ht="24.15" customHeight="1">
      <c r="A240" s="36"/>
      <c r="B240" s="177"/>
      <c r="C240" s="178" t="s">
        <v>364</v>
      </c>
      <c r="D240" s="178" t="s">
        <v>128</v>
      </c>
      <c r="E240" s="179" t="s">
        <v>383</v>
      </c>
      <c r="F240" s="180" t="s">
        <v>384</v>
      </c>
      <c r="G240" s="181" t="s">
        <v>147</v>
      </c>
      <c r="H240" s="182">
        <v>41</v>
      </c>
      <c r="I240" s="183"/>
      <c r="J240" s="184">
        <f>ROUND(I240*H240,2)</f>
        <v>0</v>
      </c>
      <c r="K240" s="180" t="s">
        <v>132</v>
      </c>
      <c r="L240" s="37"/>
      <c r="M240" s="185" t="s">
        <v>1</v>
      </c>
      <c r="N240" s="186" t="s">
        <v>38</v>
      </c>
      <c r="O240" s="75"/>
      <c r="P240" s="187">
        <f>O240*H240</f>
        <v>0</v>
      </c>
      <c r="Q240" s="187">
        <v>1.9000000000000001E-05</v>
      </c>
      <c r="R240" s="187">
        <f>Q240*H240</f>
        <v>0.00077900000000000007</v>
      </c>
      <c r="S240" s="187">
        <v>0</v>
      </c>
      <c r="T240" s="188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9" t="s">
        <v>133</v>
      </c>
      <c r="AT240" s="189" t="s">
        <v>128</v>
      </c>
      <c r="AU240" s="189" t="s">
        <v>82</v>
      </c>
      <c r="AY240" s="17" t="s">
        <v>126</v>
      </c>
      <c r="BE240" s="190">
        <f>IF(N240="základní",J240,0)</f>
        <v>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7" t="s">
        <v>80</v>
      </c>
      <c r="BK240" s="190">
        <f>ROUND(I240*H240,2)</f>
        <v>0</v>
      </c>
      <c r="BL240" s="17" t="s">
        <v>133</v>
      </c>
      <c r="BM240" s="189" t="s">
        <v>705</v>
      </c>
    </row>
    <row r="241" s="13" customFormat="1">
      <c r="A241" s="13"/>
      <c r="B241" s="191"/>
      <c r="C241" s="13"/>
      <c r="D241" s="192" t="s">
        <v>135</v>
      </c>
      <c r="E241" s="193" t="s">
        <v>1</v>
      </c>
      <c r="F241" s="194" t="s">
        <v>349</v>
      </c>
      <c r="G241" s="13"/>
      <c r="H241" s="195">
        <v>41</v>
      </c>
      <c r="I241" s="196"/>
      <c r="J241" s="13"/>
      <c r="K241" s="13"/>
      <c r="L241" s="191"/>
      <c r="M241" s="197"/>
      <c r="N241" s="198"/>
      <c r="O241" s="198"/>
      <c r="P241" s="198"/>
      <c r="Q241" s="198"/>
      <c r="R241" s="198"/>
      <c r="S241" s="198"/>
      <c r="T241" s="19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3" t="s">
        <v>135</v>
      </c>
      <c r="AU241" s="193" t="s">
        <v>82</v>
      </c>
      <c r="AV241" s="13" t="s">
        <v>82</v>
      </c>
      <c r="AW241" s="13" t="s">
        <v>30</v>
      </c>
      <c r="AX241" s="13" t="s">
        <v>80</v>
      </c>
      <c r="AY241" s="193" t="s">
        <v>126</v>
      </c>
    </row>
    <row r="242" s="2" customFormat="1" ht="24.15" customHeight="1">
      <c r="A242" s="36"/>
      <c r="B242" s="177"/>
      <c r="C242" s="208" t="s">
        <v>370</v>
      </c>
      <c r="D242" s="208" t="s">
        <v>254</v>
      </c>
      <c r="E242" s="209" t="s">
        <v>388</v>
      </c>
      <c r="F242" s="210" t="s">
        <v>389</v>
      </c>
      <c r="G242" s="211" t="s">
        <v>147</v>
      </c>
      <c r="H242" s="212">
        <v>42.229999999999997</v>
      </c>
      <c r="I242" s="213"/>
      <c r="J242" s="214">
        <f>ROUND(I242*H242,2)</f>
        <v>0</v>
      </c>
      <c r="K242" s="210" t="s">
        <v>132</v>
      </c>
      <c r="L242" s="215"/>
      <c r="M242" s="216" t="s">
        <v>1</v>
      </c>
      <c r="N242" s="217" t="s">
        <v>38</v>
      </c>
      <c r="O242" s="75"/>
      <c r="P242" s="187">
        <f>O242*H242</f>
        <v>0</v>
      </c>
      <c r="Q242" s="187">
        <v>0.014999999999999999</v>
      </c>
      <c r="R242" s="187">
        <f>Q242*H242</f>
        <v>0.63344999999999996</v>
      </c>
      <c r="S242" s="187">
        <v>0</v>
      </c>
      <c r="T242" s="188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9" t="s">
        <v>176</v>
      </c>
      <c r="AT242" s="189" t="s">
        <v>254</v>
      </c>
      <c r="AU242" s="189" t="s">
        <v>82</v>
      </c>
      <c r="AY242" s="17" t="s">
        <v>126</v>
      </c>
      <c r="BE242" s="190">
        <f>IF(N242="základní",J242,0)</f>
        <v>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17" t="s">
        <v>80</v>
      </c>
      <c r="BK242" s="190">
        <f>ROUND(I242*H242,2)</f>
        <v>0</v>
      </c>
      <c r="BL242" s="17" t="s">
        <v>133</v>
      </c>
      <c r="BM242" s="189" t="s">
        <v>706</v>
      </c>
    </row>
    <row r="243" s="13" customFormat="1">
      <c r="A243" s="13"/>
      <c r="B243" s="191"/>
      <c r="C243" s="13"/>
      <c r="D243" s="192" t="s">
        <v>135</v>
      </c>
      <c r="E243" s="193" t="s">
        <v>1</v>
      </c>
      <c r="F243" s="194" t="s">
        <v>707</v>
      </c>
      <c r="G243" s="13"/>
      <c r="H243" s="195">
        <v>42.229999999999997</v>
      </c>
      <c r="I243" s="196"/>
      <c r="J243" s="13"/>
      <c r="K243" s="13"/>
      <c r="L243" s="191"/>
      <c r="M243" s="197"/>
      <c r="N243" s="198"/>
      <c r="O243" s="198"/>
      <c r="P243" s="198"/>
      <c r="Q243" s="198"/>
      <c r="R243" s="198"/>
      <c r="S243" s="198"/>
      <c r="T243" s="19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3" t="s">
        <v>135</v>
      </c>
      <c r="AU243" s="193" t="s">
        <v>82</v>
      </c>
      <c r="AV243" s="13" t="s">
        <v>82</v>
      </c>
      <c r="AW243" s="13" t="s">
        <v>30</v>
      </c>
      <c r="AX243" s="13" t="s">
        <v>80</v>
      </c>
      <c r="AY243" s="193" t="s">
        <v>126</v>
      </c>
    </row>
    <row r="244" s="2" customFormat="1" ht="33" customHeight="1">
      <c r="A244" s="36"/>
      <c r="B244" s="177"/>
      <c r="C244" s="178" t="s">
        <v>376</v>
      </c>
      <c r="D244" s="178" t="s">
        <v>128</v>
      </c>
      <c r="E244" s="179" t="s">
        <v>402</v>
      </c>
      <c r="F244" s="180" t="s">
        <v>403</v>
      </c>
      <c r="G244" s="181" t="s">
        <v>311</v>
      </c>
      <c r="H244" s="182">
        <v>10</v>
      </c>
      <c r="I244" s="183"/>
      <c r="J244" s="184">
        <f>ROUND(I244*H244,2)</f>
        <v>0</v>
      </c>
      <c r="K244" s="180" t="s">
        <v>132</v>
      </c>
      <c r="L244" s="37"/>
      <c r="M244" s="185" t="s">
        <v>1</v>
      </c>
      <c r="N244" s="186" t="s">
        <v>38</v>
      </c>
      <c r="O244" s="75"/>
      <c r="P244" s="187">
        <f>O244*H244</f>
        <v>0</v>
      </c>
      <c r="Q244" s="187">
        <v>1.2500000000000001E-06</v>
      </c>
      <c r="R244" s="187">
        <f>Q244*H244</f>
        <v>1.2500000000000001E-05</v>
      </c>
      <c r="S244" s="187">
        <v>0</v>
      </c>
      <c r="T244" s="188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89" t="s">
        <v>133</v>
      </c>
      <c r="AT244" s="189" t="s">
        <v>128</v>
      </c>
      <c r="AU244" s="189" t="s">
        <v>82</v>
      </c>
      <c r="AY244" s="17" t="s">
        <v>126</v>
      </c>
      <c r="BE244" s="190">
        <f>IF(N244="základní",J244,0)</f>
        <v>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17" t="s">
        <v>80</v>
      </c>
      <c r="BK244" s="190">
        <f>ROUND(I244*H244,2)</f>
        <v>0</v>
      </c>
      <c r="BL244" s="17" t="s">
        <v>133</v>
      </c>
      <c r="BM244" s="189" t="s">
        <v>708</v>
      </c>
    </row>
    <row r="245" s="13" customFormat="1">
      <c r="A245" s="13"/>
      <c r="B245" s="191"/>
      <c r="C245" s="13"/>
      <c r="D245" s="192" t="s">
        <v>135</v>
      </c>
      <c r="E245" s="193" t="s">
        <v>1</v>
      </c>
      <c r="F245" s="194" t="s">
        <v>185</v>
      </c>
      <c r="G245" s="13"/>
      <c r="H245" s="195">
        <v>10</v>
      </c>
      <c r="I245" s="196"/>
      <c r="J245" s="13"/>
      <c r="K245" s="13"/>
      <c r="L245" s="191"/>
      <c r="M245" s="197"/>
      <c r="N245" s="198"/>
      <c r="O245" s="198"/>
      <c r="P245" s="198"/>
      <c r="Q245" s="198"/>
      <c r="R245" s="198"/>
      <c r="S245" s="198"/>
      <c r="T245" s="19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3" t="s">
        <v>135</v>
      </c>
      <c r="AU245" s="193" t="s">
        <v>82</v>
      </c>
      <c r="AV245" s="13" t="s">
        <v>82</v>
      </c>
      <c r="AW245" s="13" t="s">
        <v>30</v>
      </c>
      <c r="AX245" s="13" t="s">
        <v>80</v>
      </c>
      <c r="AY245" s="193" t="s">
        <v>126</v>
      </c>
    </row>
    <row r="246" s="2" customFormat="1" ht="16.5" customHeight="1">
      <c r="A246" s="36"/>
      <c r="B246" s="177"/>
      <c r="C246" s="208" t="s">
        <v>382</v>
      </c>
      <c r="D246" s="208" t="s">
        <v>254</v>
      </c>
      <c r="E246" s="209" t="s">
        <v>406</v>
      </c>
      <c r="F246" s="210" t="s">
        <v>407</v>
      </c>
      <c r="G246" s="211" t="s">
        <v>311</v>
      </c>
      <c r="H246" s="212">
        <v>10</v>
      </c>
      <c r="I246" s="213"/>
      <c r="J246" s="214">
        <f>ROUND(I246*H246,2)</f>
        <v>0</v>
      </c>
      <c r="K246" s="210" t="s">
        <v>132</v>
      </c>
      <c r="L246" s="215"/>
      <c r="M246" s="216" t="s">
        <v>1</v>
      </c>
      <c r="N246" s="217" t="s">
        <v>38</v>
      </c>
      <c r="O246" s="75"/>
      <c r="P246" s="187">
        <f>O246*H246</f>
        <v>0</v>
      </c>
      <c r="Q246" s="187">
        <v>0.00080000000000000004</v>
      </c>
      <c r="R246" s="187">
        <f>Q246*H246</f>
        <v>0.0080000000000000002</v>
      </c>
      <c r="S246" s="187">
        <v>0</v>
      </c>
      <c r="T246" s="188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89" t="s">
        <v>176</v>
      </c>
      <c r="AT246" s="189" t="s">
        <v>254</v>
      </c>
      <c r="AU246" s="189" t="s">
        <v>82</v>
      </c>
      <c r="AY246" s="17" t="s">
        <v>126</v>
      </c>
      <c r="BE246" s="190">
        <f>IF(N246="základní",J246,0)</f>
        <v>0</v>
      </c>
      <c r="BF246" s="190">
        <f>IF(N246="snížená",J246,0)</f>
        <v>0</v>
      </c>
      <c r="BG246" s="190">
        <f>IF(N246="zákl. přenesená",J246,0)</f>
        <v>0</v>
      </c>
      <c r="BH246" s="190">
        <f>IF(N246="sníž. přenesená",J246,0)</f>
        <v>0</v>
      </c>
      <c r="BI246" s="190">
        <f>IF(N246="nulová",J246,0)</f>
        <v>0</v>
      </c>
      <c r="BJ246" s="17" t="s">
        <v>80</v>
      </c>
      <c r="BK246" s="190">
        <f>ROUND(I246*H246,2)</f>
        <v>0</v>
      </c>
      <c r="BL246" s="17" t="s">
        <v>133</v>
      </c>
      <c r="BM246" s="189" t="s">
        <v>709</v>
      </c>
    </row>
    <row r="247" s="13" customFormat="1">
      <c r="A247" s="13"/>
      <c r="B247" s="191"/>
      <c r="C247" s="13"/>
      <c r="D247" s="192" t="s">
        <v>135</v>
      </c>
      <c r="E247" s="193" t="s">
        <v>1</v>
      </c>
      <c r="F247" s="194" t="s">
        <v>185</v>
      </c>
      <c r="G247" s="13"/>
      <c r="H247" s="195">
        <v>10</v>
      </c>
      <c r="I247" s="196"/>
      <c r="J247" s="13"/>
      <c r="K247" s="13"/>
      <c r="L247" s="191"/>
      <c r="M247" s="197"/>
      <c r="N247" s="198"/>
      <c r="O247" s="198"/>
      <c r="P247" s="198"/>
      <c r="Q247" s="198"/>
      <c r="R247" s="198"/>
      <c r="S247" s="198"/>
      <c r="T247" s="19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3" t="s">
        <v>135</v>
      </c>
      <c r="AU247" s="193" t="s">
        <v>82</v>
      </c>
      <c r="AV247" s="13" t="s">
        <v>82</v>
      </c>
      <c r="AW247" s="13" t="s">
        <v>30</v>
      </c>
      <c r="AX247" s="13" t="s">
        <v>80</v>
      </c>
      <c r="AY247" s="193" t="s">
        <v>126</v>
      </c>
    </row>
    <row r="248" s="2" customFormat="1" ht="33" customHeight="1">
      <c r="A248" s="36"/>
      <c r="B248" s="177"/>
      <c r="C248" s="178" t="s">
        <v>387</v>
      </c>
      <c r="D248" s="178" t="s">
        <v>128</v>
      </c>
      <c r="E248" s="179" t="s">
        <v>434</v>
      </c>
      <c r="F248" s="180" t="s">
        <v>435</v>
      </c>
      <c r="G248" s="181" t="s">
        <v>311</v>
      </c>
      <c r="H248" s="182">
        <v>4</v>
      </c>
      <c r="I248" s="183"/>
      <c r="J248" s="184">
        <f>ROUND(I248*H248,2)</f>
        <v>0</v>
      </c>
      <c r="K248" s="180" t="s">
        <v>132</v>
      </c>
      <c r="L248" s="37"/>
      <c r="M248" s="185" t="s">
        <v>1</v>
      </c>
      <c r="N248" s="186" t="s">
        <v>38</v>
      </c>
      <c r="O248" s="75"/>
      <c r="P248" s="187">
        <f>O248*H248</f>
        <v>0</v>
      </c>
      <c r="Q248" s="187">
        <v>2.7999999999999999E-06</v>
      </c>
      <c r="R248" s="187">
        <f>Q248*H248</f>
        <v>1.12E-05</v>
      </c>
      <c r="S248" s="187">
        <v>0</v>
      </c>
      <c r="T248" s="188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9" t="s">
        <v>133</v>
      </c>
      <c r="AT248" s="189" t="s">
        <v>128</v>
      </c>
      <c r="AU248" s="189" t="s">
        <v>82</v>
      </c>
      <c r="AY248" s="17" t="s">
        <v>126</v>
      </c>
      <c r="BE248" s="190">
        <f>IF(N248="základní",J248,0)</f>
        <v>0</v>
      </c>
      <c r="BF248" s="190">
        <f>IF(N248="snížená",J248,0)</f>
        <v>0</v>
      </c>
      <c r="BG248" s="190">
        <f>IF(N248="zákl. přenesená",J248,0)</f>
        <v>0</v>
      </c>
      <c r="BH248" s="190">
        <f>IF(N248="sníž. přenesená",J248,0)</f>
        <v>0</v>
      </c>
      <c r="BI248" s="190">
        <f>IF(N248="nulová",J248,0)</f>
        <v>0</v>
      </c>
      <c r="BJ248" s="17" t="s">
        <v>80</v>
      </c>
      <c r="BK248" s="190">
        <f>ROUND(I248*H248,2)</f>
        <v>0</v>
      </c>
      <c r="BL248" s="17" t="s">
        <v>133</v>
      </c>
      <c r="BM248" s="189" t="s">
        <v>710</v>
      </c>
    </row>
    <row r="249" s="13" customFormat="1">
      <c r="A249" s="13"/>
      <c r="B249" s="191"/>
      <c r="C249" s="13"/>
      <c r="D249" s="192" t="s">
        <v>135</v>
      </c>
      <c r="E249" s="193" t="s">
        <v>1</v>
      </c>
      <c r="F249" s="194" t="s">
        <v>133</v>
      </c>
      <c r="G249" s="13"/>
      <c r="H249" s="195">
        <v>4</v>
      </c>
      <c r="I249" s="196"/>
      <c r="J249" s="13"/>
      <c r="K249" s="13"/>
      <c r="L249" s="191"/>
      <c r="M249" s="197"/>
      <c r="N249" s="198"/>
      <c r="O249" s="198"/>
      <c r="P249" s="198"/>
      <c r="Q249" s="198"/>
      <c r="R249" s="198"/>
      <c r="S249" s="198"/>
      <c r="T249" s="19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3" t="s">
        <v>135</v>
      </c>
      <c r="AU249" s="193" t="s">
        <v>82</v>
      </c>
      <c r="AV249" s="13" t="s">
        <v>82</v>
      </c>
      <c r="AW249" s="13" t="s">
        <v>30</v>
      </c>
      <c r="AX249" s="13" t="s">
        <v>80</v>
      </c>
      <c r="AY249" s="193" t="s">
        <v>126</v>
      </c>
    </row>
    <row r="250" s="2" customFormat="1" ht="24.15" customHeight="1">
      <c r="A250" s="36"/>
      <c r="B250" s="177"/>
      <c r="C250" s="208" t="s">
        <v>392</v>
      </c>
      <c r="D250" s="208" t="s">
        <v>254</v>
      </c>
      <c r="E250" s="209" t="s">
        <v>438</v>
      </c>
      <c r="F250" s="210" t="s">
        <v>439</v>
      </c>
      <c r="G250" s="211" t="s">
        <v>311</v>
      </c>
      <c r="H250" s="212">
        <v>4</v>
      </c>
      <c r="I250" s="213"/>
      <c r="J250" s="214">
        <f>ROUND(I250*H250,2)</f>
        <v>0</v>
      </c>
      <c r="K250" s="210" t="s">
        <v>132</v>
      </c>
      <c r="L250" s="215"/>
      <c r="M250" s="216" t="s">
        <v>1</v>
      </c>
      <c r="N250" s="217" t="s">
        <v>38</v>
      </c>
      <c r="O250" s="75"/>
      <c r="P250" s="187">
        <f>O250*H250</f>
        <v>0</v>
      </c>
      <c r="Q250" s="187">
        <v>0.0085000000000000006</v>
      </c>
      <c r="R250" s="187">
        <f>Q250*H250</f>
        <v>0.034000000000000002</v>
      </c>
      <c r="S250" s="187">
        <v>0</v>
      </c>
      <c r="T250" s="188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89" t="s">
        <v>176</v>
      </c>
      <c r="AT250" s="189" t="s">
        <v>254</v>
      </c>
      <c r="AU250" s="189" t="s">
        <v>82</v>
      </c>
      <c r="AY250" s="17" t="s">
        <v>126</v>
      </c>
      <c r="BE250" s="190">
        <f>IF(N250="základní",J250,0)</f>
        <v>0</v>
      </c>
      <c r="BF250" s="190">
        <f>IF(N250="snížená",J250,0)</f>
        <v>0</v>
      </c>
      <c r="BG250" s="190">
        <f>IF(N250="zákl. přenesená",J250,0)</f>
        <v>0</v>
      </c>
      <c r="BH250" s="190">
        <f>IF(N250="sníž. přenesená",J250,0)</f>
        <v>0</v>
      </c>
      <c r="BI250" s="190">
        <f>IF(N250="nulová",J250,0)</f>
        <v>0</v>
      </c>
      <c r="BJ250" s="17" t="s">
        <v>80</v>
      </c>
      <c r="BK250" s="190">
        <f>ROUND(I250*H250,2)</f>
        <v>0</v>
      </c>
      <c r="BL250" s="17" t="s">
        <v>133</v>
      </c>
      <c r="BM250" s="189" t="s">
        <v>711</v>
      </c>
    </row>
    <row r="251" s="13" customFormat="1">
      <c r="A251" s="13"/>
      <c r="B251" s="191"/>
      <c r="C251" s="13"/>
      <c r="D251" s="192" t="s">
        <v>135</v>
      </c>
      <c r="E251" s="193" t="s">
        <v>1</v>
      </c>
      <c r="F251" s="194" t="s">
        <v>133</v>
      </c>
      <c r="G251" s="13"/>
      <c r="H251" s="195">
        <v>4</v>
      </c>
      <c r="I251" s="196"/>
      <c r="J251" s="13"/>
      <c r="K251" s="13"/>
      <c r="L251" s="191"/>
      <c r="M251" s="197"/>
      <c r="N251" s="198"/>
      <c r="O251" s="198"/>
      <c r="P251" s="198"/>
      <c r="Q251" s="198"/>
      <c r="R251" s="198"/>
      <c r="S251" s="198"/>
      <c r="T251" s="19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3" t="s">
        <v>135</v>
      </c>
      <c r="AU251" s="193" t="s">
        <v>82</v>
      </c>
      <c r="AV251" s="13" t="s">
        <v>82</v>
      </c>
      <c r="AW251" s="13" t="s">
        <v>30</v>
      </c>
      <c r="AX251" s="13" t="s">
        <v>80</v>
      </c>
      <c r="AY251" s="193" t="s">
        <v>126</v>
      </c>
    </row>
    <row r="252" s="2" customFormat="1" ht="24.15" customHeight="1">
      <c r="A252" s="36"/>
      <c r="B252" s="177"/>
      <c r="C252" s="178" t="s">
        <v>397</v>
      </c>
      <c r="D252" s="178" t="s">
        <v>128</v>
      </c>
      <c r="E252" s="179" t="s">
        <v>454</v>
      </c>
      <c r="F252" s="180" t="s">
        <v>455</v>
      </c>
      <c r="G252" s="181" t="s">
        <v>167</v>
      </c>
      <c r="H252" s="182">
        <v>3.0099999999999998</v>
      </c>
      <c r="I252" s="183"/>
      <c r="J252" s="184">
        <f>ROUND(I252*H252,2)</f>
        <v>0</v>
      </c>
      <c r="K252" s="180" t="s">
        <v>132</v>
      </c>
      <c r="L252" s="37"/>
      <c r="M252" s="185" t="s">
        <v>1</v>
      </c>
      <c r="N252" s="186" t="s">
        <v>38</v>
      </c>
      <c r="O252" s="75"/>
      <c r="P252" s="187">
        <f>O252*H252</f>
        <v>0</v>
      </c>
      <c r="Q252" s="187">
        <v>0</v>
      </c>
      <c r="R252" s="187">
        <f>Q252*H252</f>
        <v>0</v>
      </c>
      <c r="S252" s="187">
        <v>1.76</v>
      </c>
      <c r="T252" s="188">
        <f>S252*H252</f>
        <v>5.2976000000000001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89" t="s">
        <v>133</v>
      </c>
      <c r="AT252" s="189" t="s">
        <v>128</v>
      </c>
      <c r="AU252" s="189" t="s">
        <v>82</v>
      </c>
      <c r="AY252" s="17" t="s">
        <v>126</v>
      </c>
      <c r="BE252" s="190">
        <f>IF(N252="základní",J252,0)</f>
        <v>0</v>
      </c>
      <c r="BF252" s="190">
        <f>IF(N252="snížená",J252,0)</f>
        <v>0</v>
      </c>
      <c r="BG252" s="190">
        <f>IF(N252="zákl. přenesená",J252,0)</f>
        <v>0</v>
      </c>
      <c r="BH252" s="190">
        <f>IF(N252="sníž. přenesená",J252,0)</f>
        <v>0</v>
      </c>
      <c r="BI252" s="190">
        <f>IF(N252="nulová",J252,0)</f>
        <v>0</v>
      </c>
      <c r="BJ252" s="17" t="s">
        <v>80</v>
      </c>
      <c r="BK252" s="190">
        <f>ROUND(I252*H252,2)</f>
        <v>0</v>
      </c>
      <c r="BL252" s="17" t="s">
        <v>133</v>
      </c>
      <c r="BM252" s="189" t="s">
        <v>712</v>
      </c>
    </row>
    <row r="253" s="13" customFormat="1">
      <c r="A253" s="13"/>
      <c r="B253" s="191"/>
      <c r="C253" s="13"/>
      <c r="D253" s="192" t="s">
        <v>135</v>
      </c>
      <c r="E253" s="193" t="s">
        <v>1</v>
      </c>
      <c r="F253" s="194" t="s">
        <v>713</v>
      </c>
      <c r="G253" s="13"/>
      <c r="H253" s="195">
        <v>3.0099999999999998</v>
      </c>
      <c r="I253" s="196"/>
      <c r="J253" s="13"/>
      <c r="K253" s="13"/>
      <c r="L253" s="191"/>
      <c r="M253" s="197"/>
      <c r="N253" s="198"/>
      <c r="O253" s="198"/>
      <c r="P253" s="198"/>
      <c r="Q253" s="198"/>
      <c r="R253" s="198"/>
      <c r="S253" s="198"/>
      <c r="T253" s="19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3" t="s">
        <v>135</v>
      </c>
      <c r="AU253" s="193" t="s">
        <v>82</v>
      </c>
      <c r="AV253" s="13" t="s">
        <v>82</v>
      </c>
      <c r="AW253" s="13" t="s">
        <v>30</v>
      </c>
      <c r="AX253" s="13" t="s">
        <v>80</v>
      </c>
      <c r="AY253" s="193" t="s">
        <v>126</v>
      </c>
    </row>
    <row r="254" s="2" customFormat="1" ht="24.15" customHeight="1">
      <c r="A254" s="36"/>
      <c r="B254" s="177"/>
      <c r="C254" s="178" t="s">
        <v>386</v>
      </c>
      <c r="D254" s="178" t="s">
        <v>128</v>
      </c>
      <c r="E254" s="179" t="s">
        <v>464</v>
      </c>
      <c r="F254" s="180" t="s">
        <v>465</v>
      </c>
      <c r="G254" s="181" t="s">
        <v>461</v>
      </c>
      <c r="H254" s="182">
        <v>2</v>
      </c>
      <c r="I254" s="183"/>
      <c r="J254" s="184">
        <f>ROUND(I254*H254,2)</f>
        <v>0</v>
      </c>
      <c r="K254" s="180" t="s">
        <v>132</v>
      </c>
      <c r="L254" s="37"/>
      <c r="M254" s="185" t="s">
        <v>1</v>
      </c>
      <c r="N254" s="186" t="s">
        <v>38</v>
      </c>
      <c r="O254" s="75"/>
      <c r="P254" s="187">
        <f>O254*H254</f>
        <v>0</v>
      </c>
      <c r="Q254" s="187">
        <v>0.0003102</v>
      </c>
      <c r="R254" s="187">
        <f>Q254*H254</f>
        <v>0.00062040000000000001</v>
      </c>
      <c r="S254" s="187">
        <v>0</v>
      </c>
      <c r="T254" s="188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89" t="s">
        <v>133</v>
      </c>
      <c r="AT254" s="189" t="s">
        <v>128</v>
      </c>
      <c r="AU254" s="189" t="s">
        <v>82</v>
      </c>
      <c r="AY254" s="17" t="s">
        <v>126</v>
      </c>
      <c r="BE254" s="190">
        <f>IF(N254="základní",J254,0)</f>
        <v>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17" t="s">
        <v>80</v>
      </c>
      <c r="BK254" s="190">
        <f>ROUND(I254*H254,2)</f>
        <v>0</v>
      </c>
      <c r="BL254" s="17" t="s">
        <v>133</v>
      </c>
      <c r="BM254" s="189" t="s">
        <v>714</v>
      </c>
    </row>
    <row r="255" s="13" customFormat="1">
      <c r="A255" s="13"/>
      <c r="B255" s="191"/>
      <c r="C255" s="13"/>
      <c r="D255" s="192" t="s">
        <v>135</v>
      </c>
      <c r="E255" s="193" t="s">
        <v>1</v>
      </c>
      <c r="F255" s="194" t="s">
        <v>82</v>
      </c>
      <c r="G255" s="13"/>
      <c r="H255" s="195">
        <v>2</v>
      </c>
      <c r="I255" s="196"/>
      <c r="J255" s="13"/>
      <c r="K255" s="13"/>
      <c r="L255" s="191"/>
      <c r="M255" s="197"/>
      <c r="N255" s="198"/>
      <c r="O255" s="198"/>
      <c r="P255" s="198"/>
      <c r="Q255" s="198"/>
      <c r="R255" s="198"/>
      <c r="S255" s="198"/>
      <c r="T255" s="19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3" t="s">
        <v>135</v>
      </c>
      <c r="AU255" s="193" t="s">
        <v>82</v>
      </c>
      <c r="AV255" s="13" t="s">
        <v>82</v>
      </c>
      <c r="AW255" s="13" t="s">
        <v>30</v>
      </c>
      <c r="AX255" s="13" t="s">
        <v>80</v>
      </c>
      <c r="AY255" s="193" t="s">
        <v>126</v>
      </c>
    </row>
    <row r="256" s="2" customFormat="1" ht="33" customHeight="1">
      <c r="A256" s="36"/>
      <c r="B256" s="177"/>
      <c r="C256" s="178" t="s">
        <v>405</v>
      </c>
      <c r="D256" s="178" t="s">
        <v>128</v>
      </c>
      <c r="E256" s="179" t="s">
        <v>472</v>
      </c>
      <c r="F256" s="180" t="s">
        <v>473</v>
      </c>
      <c r="G256" s="181" t="s">
        <v>311</v>
      </c>
      <c r="H256" s="182">
        <v>2</v>
      </c>
      <c r="I256" s="183"/>
      <c r="J256" s="184">
        <f>ROUND(I256*H256,2)</f>
        <v>0</v>
      </c>
      <c r="K256" s="180" t="s">
        <v>132</v>
      </c>
      <c r="L256" s="37"/>
      <c r="M256" s="185" t="s">
        <v>1</v>
      </c>
      <c r="N256" s="186" t="s">
        <v>38</v>
      </c>
      <c r="O256" s="75"/>
      <c r="P256" s="187">
        <f>O256*H256</f>
        <v>0</v>
      </c>
      <c r="Q256" s="187">
        <v>2.2558153129999998</v>
      </c>
      <c r="R256" s="187">
        <f>Q256*H256</f>
        <v>4.5116306259999996</v>
      </c>
      <c r="S256" s="187">
        <v>0</v>
      </c>
      <c r="T256" s="188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89" t="s">
        <v>133</v>
      </c>
      <c r="AT256" s="189" t="s">
        <v>128</v>
      </c>
      <c r="AU256" s="189" t="s">
        <v>82</v>
      </c>
      <c r="AY256" s="17" t="s">
        <v>126</v>
      </c>
      <c r="BE256" s="190">
        <f>IF(N256="základní",J256,0)</f>
        <v>0</v>
      </c>
      <c r="BF256" s="190">
        <f>IF(N256="snížená",J256,0)</f>
        <v>0</v>
      </c>
      <c r="BG256" s="190">
        <f>IF(N256="zákl. přenesená",J256,0)</f>
        <v>0</v>
      </c>
      <c r="BH256" s="190">
        <f>IF(N256="sníž. přenesená",J256,0)</f>
        <v>0</v>
      </c>
      <c r="BI256" s="190">
        <f>IF(N256="nulová",J256,0)</f>
        <v>0</v>
      </c>
      <c r="BJ256" s="17" t="s">
        <v>80</v>
      </c>
      <c r="BK256" s="190">
        <f>ROUND(I256*H256,2)</f>
        <v>0</v>
      </c>
      <c r="BL256" s="17" t="s">
        <v>133</v>
      </c>
      <c r="BM256" s="189" t="s">
        <v>715</v>
      </c>
    </row>
    <row r="257" s="2" customFormat="1" ht="24.15" customHeight="1">
      <c r="A257" s="36"/>
      <c r="B257" s="177"/>
      <c r="C257" s="208" t="s">
        <v>409</v>
      </c>
      <c r="D257" s="208" t="s">
        <v>254</v>
      </c>
      <c r="E257" s="209" t="s">
        <v>484</v>
      </c>
      <c r="F257" s="210" t="s">
        <v>485</v>
      </c>
      <c r="G257" s="211" t="s">
        <v>311</v>
      </c>
      <c r="H257" s="212">
        <v>2</v>
      </c>
      <c r="I257" s="213"/>
      <c r="J257" s="214">
        <f>ROUND(I257*H257,2)</f>
        <v>0</v>
      </c>
      <c r="K257" s="210" t="s">
        <v>132</v>
      </c>
      <c r="L257" s="215"/>
      <c r="M257" s="216" t="s">
        <v>1</v>
      </c>
      <c r="N257" s="217" t="s">
        <v>38</v>
      </c>
      <c r="O257" s="75"/>
      <c r="P257" s="187">
        <f>O257*H257</f>
        <v>0</v>
      </c>
      <c r="Q257" s="187">
        <v>1.6140000000000001</v>
      </c>
      <c r="R257" s="187">
        <f>Q257*H257</f>
        <v>3.2280000000000002</v>
      </c>
      <c r="S257" s="187">
        <v>0</v>
      </c>
      <c r="T257" s="188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9" t="s">
        <v>176</v>
      </c>
      <c r="AT257" s="189" t="s">
        <v>254</v>
      </c>
      <c r="AU257" s="189" t="s">
        <v>82</v>
      </c>
      <c r="AY257" s="17" t="s">
        <v>126</v>
      </c>
      <c r="BE257" s="190">
        <f>IF(N257="základní",J257,0)</f>
        <v>0</v>
      </c>
      <c r="BF257" s="190">
        <f>IF(N257="snížená",J257,0)</f>
        <v>0</v>
      </c>
      <c r="BG257" s="190">
        <f>IF(N257="zákl. přenesená",J257,0)</f>
        <v>0</v>
      </c>
      <c r="BH257" s="190">
        <f>IF(N257="sníž. přenesená",J257,0)</f>
        <v>0</v>
      </c>
      <c r="BI257" s="190">
        <f>IF(N257="nulová",J257,0)</f>
        <v>0</v>
      </c>
      <c r="BJ257" s="17" t="s">
        <v>80</v>
      </c>
      <c r="BK257" s="190">
        <f>ROUND(I257*H257,2)</f>
        <v>0</v>
      </c>
      <c r="BL257" s="17" t="s">
        <v>133</v>
      </c>
      <c r="BM257" s="189" t="s">
        <v>716</v>
      </c>
    </row>
    <row r="258" s="13" customFormat="1">
      <c r="A258" s="13"/>
      <c r="B258" s="191"/>
      <c r="C258" s="13"/>
      <c r="D258" s="192" t="s">
        <v>135</v>
      </c>
      <c r="E258" s="193" t="s">
        <v>1</v>
      </c>
      <c r="F258" s="194" t="s">
        <v>82</v>
      </c>
      <c r="G258" s="13"/>
      <c r="H258" s="195">
        <v>2</v>
      </c>
      <c r="I258" s="196"/>
      <c r="J258" s="13"/>
      <c r="K258" s="13"/>
      <c r="L258" s="191"/>
      <c r="M258" s="197"/>
      <c r="N258" s="198"/>
      <c r="O258" s="198"/>
      <c r="P258" s="198"/>
      <c r="Q258" s="198"/>
      <c r="R258" s="198"/>
      <c r="S258" s="198"/>
      <c r="T258" s="19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3" t="s">
        <v>135</v>
      </c>
      <c r="AU258" s="193" t="s">
        <v>82</v>
      </c>
      <c r="AV258" s="13" t="s">
        <v>82</v>
      </c>
      <c r="AW258" s="13" t="s">
        <v>30</v>
      </c>
      <c r="AX258" s="13" t="s">
        <v>80</v>
      </c>
      <c r="AY258" s="193" t="s">
        <v>126</v>
      </c>
    </row>
    <row r="259" s="2" customFormat="1" ht="21.75" customHeight="1">
      <c r="A259" s="36"/>
      <c r="B259" s="177"/>
      <c r="C259" s="208" t="s">
        <v>413</v>
      </c>
      <c r="D259" s="208" t="s">
        <v>254</v>
      </c>
      <c r="E259" s="209" t="s">
        <v>497</v>
      </c>
      <c r="F259" s="210" t="s">
        <v>498</v>
      </c>
      <c r="G259" s="211" t="s">
        <v>311</v>
      </c>
      <c r="H259" s="212">
        <v>3</v>
      </c>
      <c r="I259" s="213"/>
      <c r="J259" s="214">
        <f>ROUND(I259*H259,2)</f>
        <v>0</v>
      </c>
      <c r="K259" s="210" t="s">
        <v>132</v>
      </c>
      <c r="L259" s="215"/>
      <c r="M259" s="216" t="s">
        <v>1</v>
      </c>
      <c r="N259" s="217" t="s">
        <v>38</v>
      </c>
      <c r="O259" s="75"/>
      <c r="P259" s="187">
        <f>O259*H259</f>
        <v>0</v>
      </c>
      <c r="Q259" s="187">
        <v>1.0129999999999999</v>
      </c>
      <c r="R259" s="187">
        <f>Q259*H259</f>
        <v>3.0389999999999997</v>
      </c>
      <c r="S259" s="187">
        <v>0</v>
      </c>
      <c r="T259" s="188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89" t="s">
        <v>176</v>
      </c>
      <c r="AT259" s="189" t="s">
        <v>254</v>
      </c>
      <c r="AU259" s="189" t="s">
        <v>82</v>
      </c>
      <c r="AY259" s="17" t="s">
        <v>126</v>
      </c>
      <c r="BE259" s="190">
        <f>IF(N259="základní",J259,0)</f>
        <v>0</v>
      </c>
      <c r="BF259" s="190">
        <f>IF(N259="snížená",J259,0)</f>
        <v>0</v>
      </c>
      <c r="BG259" s="190">
        <f>IF(N259="zákl. přenesená",J259,0)</f>
        <v>0</v>
      </c>
      <c r="BH259" s="190">
        <f>IF(N259="sníž. přenesená",J259,0)</f>
        <v>0</v>
      </c>
      <c r="BI259" s="190">
        <f>IF(N259="nulová",J259,0)</f>
        <v>0</v>
      </c>
      <c r="BJ259" s="17" t="s">
        <v>80</v>
      </c>
      <c r="BK259" s="190">
        <f>ROUND(I259*H259,2)</f>
        <v>0</v>
      </c>
      <c r="BL259" s="17" t="s">
        <v>133</v>
      </c>
      <c r="BM259" s="189" t="s">
        <v>717</v>
      </c>
    </row>
    <row r="260" s="13" customFormat="1">
      <c r="A260" s="13"/>
      <c r="B260" s="191"/>
      <c r="C260" s="13"/>
      <c r="D260" s="192" t="s">
        <v>135</v>
      </c>
      <c r="E260" s="193" t="s">
        <v>1</v>
      </c>
      <c r="F260" s="194" t="s">
        <v>141</v>
      </c>
      <c r="G260" s="13"/>
      <c r="H260" s="195">
        <v>3</v>
      </c>
      <c r="I260" s="196"/>
      <c r="J260" s="13"/>
      <c r="K260" s="13"/>
      <c r="L260" s="191"/>
      <c r="M260" s="197"/>
      <c r="N260" s="198"/>
      <c r="O260" s="198"/>
      <c r="P260" s="198"/>
      <c r="Q260" s="198"/>
      <c r="R260" s="198"/>
      <c r="S260" s="198"/>
      <c r="T260" s="19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3" t="s">
        <v>135</v>
      </c>
      <c r="AU260" s="193" t="s">
        <v>82</v>
      </c>
      <c r="AV260" s="13" t="s">
        <v>82</v>
      </c>
      <c r="AW260" s="13" t="s">
        <v>30</v>
      </c>
      <c r="AX260" s="13" t="s">
        <v>80</v>
      </c>
      <c r="AY260" s="193" t="s">
        <v>126</v>
      </c>
    </row>
    <row r="261" s="2" customFormat="1" ht="21.75" customHeight="1">
      <c r="A261" s="36"/>
      <c r="B261" s="177"/>
      <c r="C261" s="208" t="s">
        <v>417</v>
      </c>
      <c r="D261" s="208" t="s">
        <v>254</v>
      </c>
      <c r="E261" s="209" t="s">
        <v>501</v>
      </c>
      <c r="F261" s="210" t="s">
        <v>502</v>
      </c>
      <c r="G261" s="211" t="s">
        <v>311</v>
      </c>
      <c r="H261" s="212">
        <v>1</v>
      </c>
      <c r="I261" s="213"/>
      <c r="J261" s="214">
        <f>ROUND(I261*H261,2)</f>
        <v>0</v>
      </c>
      <c r="K261" s="210" t="s">
        <v>132</v>
      </c>
      <c r="L261" s="215"/>
      <c r="M261" s="216" t="s">
        <v>1</v>
      </c>
      <c r="N261" s="217" t="s">
        <v>38</v>
      </c>
      <c r="O261" s="75"/>
      <c r="P261" s="187">
        <f>O261*H261</f>
        <v>0</v>
      </c>
      <c r="Q261" s="187">
        <v>0.50600000000000001</v>
      </c>
      <c r="R261" s="187">
        <f>Q261*H261</f>
        <v>0.50600000000000001</v>
      </c>
      <c r="S261" s="187">
        <v>0</v>
      </c>
      <c r="T261" s="188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9" t="s">
        <v>176</v>
      </c>
      <c r="AT261" s="189" t="s">
        <v>254</v>
      </c>
      <c r="AU261" s="189" t="s">
        <v>82</v>
      </c>
      <c r="AY261" s="17" t="s">
        <v>126</v>
      </c>
      <c r="BE261" s="190">
        <f>IF(N261="základní",J261,0)</f>
        <v>0</v>
      </c>
      <c r="BF261" s="190">
        <f>IF(N261="snížená",J261,0)</f>
        <v>0</v>
      </c>
      <c r="BG261" s="190">
        <f>IF(N261="zákl. přenesená",J261,0)</f>
        <v>0</v>
      </c>
      <c r="BH261" s="190">
        <f>IF(N261="sníž. přenesená",J261,0)</f>
        <v>0</v>
      </c>
      <c r="BI261" s="190">
        <f>IF(N261="nulová",J261,0)</f>
        <v>0</v>
      </c>
      <c r="BJ261" s="17" t="s">
        <v>80</v>
      </c>
      <c r="BK261" s="190">
        <f>ROUND(I261*H261,2)</f>
        <v>0</v>
      </c>
      <c r="BL261" s="17" t="s">
        <v>133</v>
      </c>
      <c r="BM261" s="189" t="s">
        <v>718</v>
      </c>
    </row>
    <row r="262" s="13" customFormat="1">
      <c r="A262" s="13"/>
      <c r="B262" s="191"/>
      <c r="C262" s="13"/>
      <c r="D262" s="192" t="s">
        <v>135</v>
      </c>
      <c r="E262" s="193" t="s">
        <v>1</v>
      </c>
      <c r="F262" s="194" t="s">
        <v>80</v>
      </c>
      <c r="G262" s="13"/>
      <c r="H262" s="195">
        <v>1</v>
      </c>
      <c r="I262" s="196"/>
      <c r="J262" s="13"/>
      <c r="K262" s="13"/>
      <c r="L262" s="191"/>
      <c r="M262" s="197"/>
      <c r="N262" s="198"/>
      <c r="O262" s="198"/>
      <c r="P262" s="198"/>
      <c r="Q262" s="198"/>
      <c r="R262" s="198"/>
      <c r="S262" s="198"/>
      <c r="T262" s="19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3" t="s">
        <v>135</v>
      </c>
      <c r="AU262" s="193" t="s">
        <v>82</v>
      </c>
      <c r="AV262" s="13" t="s">
        <v>82</v>
      </c>
      <c r="AW262" s="13" t="s">
        <v>30</v>
      </c>
      <c r="AX262" s="13" t="s">
        <v>80</v>
      </c>
      <c r="AY262" s="193" t="s">
        <v>126</v>
      </c>
    </row>
    <row r="263" s="2" customFormat="1" ht="21.75" customHeight="1">
      <c r="A263" s="36"/>
      <c r="B263" s="177"/>
      <c r="C263" s="208" t="s">
        <v>421</v>
      </c>
      <c r="D263" s="208" t="s">
        <v>254</v>
      </c>
      <c r="E263" s="209" t="s">
        <v>505</v>
      </c>
      <c r="F263" s="210" t="s">
        <v>506</v>
      </c>
      <c r="G263" s="211" t="s">
        <v>311</v>
      </c>
      <c r="H263" s="212">
        <v>1</v>
      </c>
      <c r="I263" s="213"/>
      <c r="J263" s="214">
        <f>ROUND(I263*H263,2)</f>
        <v>0</v>
      </c>
      <c r="K263" s="210" t="s">
        <v>132</v>
      </c>
      <c r="L263" s="215"/>
      <c r="M263" s="216" t="s">
        <v>1</v>
      </c>
      <c r="N263" s="217" t="s">
        <v>38</v>
      </c>
      <c r="O263" s="75"/>
      <c r="P263" s="187">
        <f>O263*H263</f>
        <v>0</v>
      </c>
      <c r="Q263" s="187">
        <v>0.254</v>
      </c>
      <c r="R263" s="187">
        <f>Q263*H263</f>
        <v>0.254</v>
      </c>
      <c r="S263" s="187">
        <v>0</v>
      </c>
      <c r="T263" s="188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9" t="s">
        <v>176</v>
      </c>
      <c r="AT263" s="189" t="s">
        <v>254</v>
      </c>
      <c r="AU263" s="189" t="s">
        <v>82</v>
      </c>
      <c r="AY263" s="17" t="s">
        <v>126</v>
      </c>
      <c r="BE263" s="190">
        <f>IF(N263="základní",J263,0)</f>
        <v>0</v>
      </c>
      <c r="BF263" s="190">
        <f>IF(N263="snížená",J263,0)</f>
        <v>0</v>
      </c>
      <c r="BG263" s="190">
        <f>IF(N263="zákl. přenesená",J263,0)</f>
        <v>0</v>
      </c>
      <c r="BH263" s="190">
        <f>IF(N263="sníž. přenesená",J263,0)</f>
        <v>0</v>
      </c>
      <c r="BI263" s="190">
        <f>IF(N263="nulová",J263,0)</f>
        <v>0</v>
      </c>
      <c r="BJ263" s="17" t="s">
        <v>80</v>
      </c>
      <c r="BK263" s="190">
        <f>ROUND(I263*H263,2)</f>
        <v>0</v>
      </c>
      <c r="BL263" s="17" t="s">
        <v>133</v>
      </c>
      <c r="BM263" s="189" t="s">
        <v>719</v>
      </c>
    </row>
    <row r="264" s="13" customFormat="1">
      <c r="A264" s="13"/>
      <c r="B264" s="191"/>
      <c r="C264" s="13"/>
      <c r="D264" s="192" t="s">
        <v>135</v>
      </c>
      <c r="E264" s="193" t="s">
        <v>1</v>
      </c>
      <c r="F264" s="194" t="s">
        <v>80</v>
      </c>
      <c r="G264" s="13"/>
      <c r="H264" s="195">
        <v>1</v>
      </c>
      <c r="I264" s="196"/>
      <c r="J264" s="13"/>
      <c r="K264" s="13"/>
      <c r="L264" s="191"/>
      <c r="M264" s="197"/>
      <c r="N264" s="198"/>
      <c r="O264" s="198"/>
      <c r="P264" s="198"/>
      <c r="Q264" s="198"/>
      <c r="R264" s="198"/>
      <c r="S264" s="198"/>
      <c r="T264" s="19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3" t="s">
        <v>135</v>
      </c>
      <c r="AU264" s="193" t="s">
        <v>82</v>
      </c>
      <c r="AV264" s="13" t="s">
        <v>82</v>
      </c>
      <c r="AW264" s="13" t="s">
        <v>30</v>
      </c>
      <c r="AX264" s="13" t="s">
        <v>80</v>
      </c>
      <c r="AY264" s="193" t="s">
        <v>126</v>
      </c>
    </row>
    <row r="265" s="2" customFormat="1" ht="24.15" customHeight="1">
      <c r="A265" s="36"/>
      <c r="B265" s="177"/>
      <c r="C265" s="208" t="s">
        <v>425</v>
      </c>
      <c r="D265" s="208" t="s">
        <v>254</v>
      </c>
      <c r="E265" s="209" t="s">
        <v>509</v>
      </c>
      <c r="F265" s="210" t="s">
        <v>510</v>
      </c>
      <c r="G265" s="211" t="s">
        <v>311</v>
      </c>
      <c r="H265" s="212">
        <v>2</v>
      </c>
      <c r="I265" s="213"/>
      <c r="J265" s="214">
        <f>ROUND(I265*H265,2)</f>
        <v>0</v>
      </c>
      <c r="K265" s="210" t="s">
        <v>132</v>
      </c>
      <c r="L265" s="215"/>
      <c r="M265" s="216" t="s">
        <v>1</v>
      </c>
      <c r="N265" s="217" t="s">
        <v>38</v>
      </c>
      <c r="O265" s="75"/>
      <c r="P265" s="187">
        <f>O265*H265</f>
        <v>0</v>
      </c>
      <c r="Q265" s="187">
        <v>0.54800000000000004</v>
      </c>
      <c r="R265" s="187">
        <f>Q265*H265</f>
        <v>1.0960000000000001</v>
      </c>
      <c r="S265" s="187">
        <v>0</v>
      </c>
      <c r="T265" s="188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9" t="s">
        <v>176</v>
      </c>
      <c r="AT265" s="189" t="s">
        <v>254</v>
      </c>
      <c r="AU265" s="189" t="s">
        <v>82</v>
      </c>
      <c r="AY265" s="17" t="s">
        <v>126</v>
      </c>
      <c r="BE265" s="190">
        <f>IF(N265="základní",J265,0)</f>
        <v>0</v>
      </c>
      <c r="BF265" s="190">
        <f>IF(N265="snížená",J265,0)</f>
        <v>0</v>
      </c>
      <c r="BG265" s="190">
        <f>IF(N265="zákl. přenesená",J265,0)</f>
        <v>0</v>
      </c>
      <c r="BH265" s="190">
        <f>IF(N265="sníž. přenesená",J265,0)</f>
        <v>0</v>
      </c>
      <c r="BI265" s="190">
        <f>IF(N265="nulová",J265,0)</f>
        <v>0</v>
      </c>
      <c r="BJ265" s="17" t="s">
        <v>80</v>
      </c>
      <c r="BK265" s="190">
        <f>ROUND(I265*H265,2)</f>
        <v>0</v>
      </c>
      <c r="BL265" s="17" t="s">
        <v>133</v>
      </c>
      <c r="BM265" s="189" t="s">
        <v>720</v>
      </c>
    </row>
    <row r="266" s="13" customFormat="1">
      <c r="A266" s="13"/>
      <c r="B266" s="191"/>
      <c r="C266" s="13"/>
      <c r="D266" s="192" t="s">
        <v>135</v>
      </c>
      <c r="E266" s="193" t="s">
        <v>1</v>
      </c>
      <c r="F266" s="194" t="s">
        <v>82</v>
      </c>
      <c r="G266" s="13"/>
      <c r="H266" s="195">
        <v>2</v>
      </c>
      <c r="I266" s="196"/>
      <c r="J266" s="13"/>
      <c r="K266" s="13"/>
      <c r="L266" s="191"/>
      <c r="M266" s="197"/>
      <c r="N266" s="198"/>
      <c r="O266" s="198"/>
      <c r="P266" s="198"/>
      <c r="Q266" s="198"/>
      <c r="R266" s="198"/>
      <c r="S266" s="198"/>
      <c r="T266" s="19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3" t="s">
        <v>135</v>
      </c>
      <c r="AU266" s="193" t="s">
        <v>82</v>
      </c>
      <c r="AV266" s="13" t="s">
        <v>82</v>
      </c>
      <c r="AW266" s="13" t="s">
        <v>30</v>
      </c>
      <c r="AX266" s="13" t="s">
        <v>80</v>
      </c>
      <c r="AY266" s="193" t="s">
        <v>126</v>
      </c>
    </row>
    <row r="267" s="2" customFormat="1" ht="16.5" customHeight="1">
      <c r="A267" s="36"/>
      <c r="B267" s="177"/>
      <c r="C267" s="208" t="s">
        <v>429</v>
      </c>
      <c r="D267" s="208" t="s">
        <v>254</v>
      </c>
      <c r="E267" s="209" t="s">
        <v>513</v>
      </c>
      <c r="F267" s="210" t="s">
        <v>514</v>
      </c>
      <c r="G267" s="211" t="s">
        <v>311</v>
      </c>
      <c r="H267" s="212">
        <v>5</v>
      </c>
      <c r="I267" s="213"/>
      <c r="J267" s="214">
        <f>ROUND(I267*H267,2)</f>
        <v>0</v>
      </c>
      <c r="K267" s="210" t="s">
        <v>132</v>
      </c>
      <c r="L267" s="215"/>
      <c r="M267" s="216" t="s">
        <v>1</v>
      </c>
      <c r="N267" s="217" t="s">
        <v>38</v>
      </c>
      <c r="O267" s="75"/>
      <c r="P267" s="187">
        <f>O267*H267</f>
        <v>0</v>
      </c>
      <c r="Q267" s="187">
        <v>0.00089999999999999998</v>
      </c>
      <c r="R267" s="187">
        <f>Q267*H267</f>
        <v>0.0044999999999999997</v>
      </c>
      <c r="S267" s="187">
        <v>0</v>
      </c>
      <c r="T267" s="188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9" t="s">
        <v>176</v>
      </c>
      <c r="AT267" s="189" t="s">
        <v>254</v>
      </c>
      <c r="AU267" s="189" t="s">
        <v>82</v>
      </c>
      <c r="AY267" s="17" t="s">
        <v>126</v>
      </c>
      <c r="BE267" s="190">
        <f>IF(N267="základní",J267,0)</f>
        <v>0</v>
      </c>
      <c r="BF267" s="190">
        <f>IF(N267="snížená",J267,0)</f>
        <v>0</v>
      </c>
      <c r="BG267" s="190">
        <f>IF(N267="zákl. přenesená",J267,0)</f>
        <v>0</v>
      </c>
      <c r="BH267" s="190">
        <f>IF(N267="sníž. přenesená",J267,0)</f>
        <v>0</v>
      </c>
      <c r="BI267" s="190">
        <f>IF(N267="nulová",J267,0)</f>
        <v>0</v>
      </c>
      <c r="BJ267" s="17" t="s">
        <v>80</v>
      </c>
      <c r="BK267" s="190">
        <f>ROUND(I267*H267,2)</f>
        <v>0</v>
      </c>
      <c r="BL267" s="17" t="s">
        <v>133</v>
      </c>
      <c r="BM267" s="189" t="s">
        <v>721</v>
      </c>
    </row>
    <row r="268" s="13" customFormat="1">
      <c r="A268" s="13"/>
      <c r="B268" s="191"/>
      <c r="C268" s="13"/>
      <c r="D268" s="192" t="s">
        <v>135</v>
      </c>
      <c r="E268" s="193" t="s">
        <v>1</v>
      </c>
      <c r="F268" s="194" t="s">
        <v>150</v>
      </c>
      <c r="G268" s="13"/>
      <c r="H268" s="195">
        <v>5</v>
      </c>
      <c r="I268" s="196"/>
      <c r="J268" s="13"/>
      <c r="K268" s="13"/>
      <c r="L268" s="191"/>
      <c r="M268" s="197"/>
      <c r="N268" s="198"/>
      <c r="O268" s="198"/>
      <c r="P268" s="198"/>
      <c r="Q268" s="198"/>
      <c r="R268" s="198"/>
      <c r="S268" s="198"/>
      <c r="T268" s="19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3" t="s">
        <v>135</v>
      </c>
      <c r="AU268" s="193" t="s">
        <v>82</v>
      </c>
      <c r="AV268" s="13" t="s">
        <v>82</v>
      </c>
      <c r="AW268" s="13" t="s">
        <v>30</v>
      </c>
      <c r="AX268" s="13" t="s">
        <v>80</v>
      </c>
      <c r="AY268" s="193" t="s">
        <v>126</v>
      </c>
    </row>
    <row r="269" s="2" customFormat="1" ht="16.5" customHeight="1">
      <c r="A269" s="36"/>
      <c r="B269" s="177"/>
      <c r="C269" s="208" t="s">
        <v>433</v>
      </c>
      <c r="D269" s="208" t="s">
        <v>254</v>
      </c>
      <c r="E269" s="209" t="s">
        <v>722</v>
      </c>
      <c r="F269" s="210" t="s">
        <v>723</v>
      </c>
      <c r="G269" s="211" t="s">
        <v>311</v>
      </c>
      <c r="H269" s="212">
        <v>1</v>
      </c>
      <c r="I269" s="213"/>
      <c r="J269" s="214">
        <f>ROUND(I269*H269,2)</f>
        <v>0</v>
      </c>
      <c r="K269" s="210" t="s">
        <v>132</v>
      </c>
      <c r="L269" s="215"/>
      <c r="M269" s="216" t="s">
        <v>1</v>
      </c>
      <c r="N269" s="217" t="s">
        <v>38</v>
      </c>
      <c r="O269" s="75"/>
      <c r="P269" s="187">
        <f>O269*H269</f>
        <v>0</v>
      </c>
      <c r="Q269" s="187">
        <v>0.00069999999999999999</v>
      </c>
      <c r="R269" s="187">
        <f>Q269*H269</f>
        <v>0.00069999999999999999</v>
      </c>
      <c r="S269" s="187">
        <v>0</v>
      </c>
      <c r="T269" s="188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9" t="s">
        <v>176</v>
      </c>
      <c r="AT269" s="189" t="s">
        <v>254</v>
      </c>
      <c r="AU269" s="189" t="s">
        <v>82</v>
      </c>
      <c r="AY269" s="17" t="s">
        <v>126</v>
      </c>
      <c r="BE269" s="190">
        <f>IF(N269="základní",J269,0)</f>
        <v>0</v>
      </c>
      <c r="BF269" s="190">
        <f>IF(N269="snížená",J269,0)</f>
        <v>0</v>
      </c>
      <c r="BG269" s="190">
        <f>IF(N269="zákl. přenesená",J269,0)</f>
        <v>0</v>
      </c>
      <c r="BH269" s="190">
        <f>IF(N269="sníž. přenesená",J269,0)</f>
        <v>0</v>
      </c>
      <c r="BI269" s="190">
        <f>IF(N269="nulová",J269,0)</f>
        <v>0</v>
      </c>
      <c r="BJ269" s="17" t="s">
        <v>80</v>
      </c>
      <c r="BK269" s="190">
        <f>ROUND(I269*H269,2)</f>
        <v>0</v>
      </c>
      <c r="BL269" s="17" t="s">
        <v>133</v>
      </c>
      <c r="BM269" s="189" t="s">
        <v>724</v>
      </c>
    </row>
    <row r="270" s="13" customFormat="1">
      <c r="A270" s="13"/>
      <c r="B270" s="191"/>
      <c r="C270" s="13"/>
      <c r="D270" s="192" t="s">
        <v>135</v>
      </c>
      <c r="E270" s="193" t="s">
        <v>1</v>
      </c>
      <c r="F270" s="194" t="s">
        <v>80</v>
      </c>
      <c r="G270" s="13"/>
      <c r="H270" s="195">
        <v>1</v>
      </c>
      <c r="I270" s="196"/>
      <c r="J270" s="13"/>
      <c r="K270" s="13"/>
      <c r="L270" s="191"/>
      <c r="M270" s="197"/>
      <c r="N270" s="198"/>
      <c r="O270" s="198"/>
      <c r="P270" s="198"/>
      <c r="Q270" s="198"/>
      <c r="R270" s="198"/>
      <c r="S270" s="198"/>
      <c r="T270" s="19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3" t="s">
        <v>135</v>
      </c>
      <c r="AU270" s="193" t="s">
        <v>82</v>
      </c>
      <c r="AV270" s="13" t="s">
        <v>82</v>
      </c>
      <c r="AW270" s="13" t="s">
        <v>30</v>
      </c>
      <c r="AX270" s="13" t="s">
        <v>80</v>
      </c>
      <c r="AY270" s="193" t="s">
        <v>126</v>
      </c>
    </row>
    <row r="271" s="2" customFormat="1" ht="16.5" customHeight="1">
      <c r="A271" s="36"/>
      <c r="B271" s="177"/>
      <c r="C271" s="208" t="s">
        <v>437</v>
      </c>
      <c r="D271" s="208" t="s">
        <v>254</v>
      </c>
      <c r="E271" s="209" t="s">
        <v>523</v>
      </c>
      <c r="F271" s="210" t="s">
        <v>524</v>
      </c>
      <c r="G271" s="211" t="s">
        <v>311</v>
      </c>
      <c r="H271" s="212">
        <v>1</v>
      </c>
      <c r="I271" s="213"/>
      <c r="J271" s="214">
        <f>ROUND(I271*H271,2)</f>
        <v>0</v>
      </c>
      <c r="K271" s="210" t="s">
        <v>132</v>
      </c>
      <c r="L271" s="215"/>
      <c r="M271" s="216" t="s">
        <v>1</v>
      </c>
      <c r="N271" s="217" t="s">
        <v>38</v>
      </c>
      <c r="O271" s="75"/>
      <c r="P271" s="187">
        <f>O271*H271</f>
        <v>0</v>
      </c>
      <c r="Q271" s="187">
        <v>0.00050000000000000001</v>
      </c>
      <c r="R271" s="187">
        <f>Q271*H271</f>
        <v>0.00050000000000000001</v>
      </c>
      <c r="S271" s="187">
        <v>0</v>
      </c>
      <c r="T271" s="188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89" t="s">
        <v>176</v>
      </c>
      <c r="AT271" s="189" t="s">
        <v>254</v>
      </c>
      <c r="AU271" s="189" t="s">
        <v>82</v>
      </c>
      <c r="AY271" s="17" t="s">
        <v>126</v>
      </c>
      <c r="BE271" s="190">
        <f>IF(N271="základní",J271,0)</f>
        <v>0</v>
      </c>
      <c r="BF271" s="190">
        <f>IF(N271="snížená",J271,0)</f>
        <v>0</v>
      </c>
      <c r="BG271" s="190">
        <f>IF(N271="zákl. přenesená",J271,0)</f>
        <v>0</v>
      </c>
      <c r="BH271" s="190">
        <f>IF(N271="sníž. přenesená",J271,0)</f>
        <v>0</v>
      </c>
      <c r="BI271" s="190">
        <f>IF(N271="nulová",J271,0)</f>
        <v>0</v>
      </c>
      <c r="BJ271" s="17" t="s">
        <v>80</v>
      </c>
      <c r="BK271" s="190">
        <f>ROUND(I271*H271,2)</f>
        <v>0</v>
      </c>
      <c r="BL271" s="17" t="s">
        <v>133</v>
      </c>
      <c r="BM271" s="189" t="s">
        <v>725</v>
      </c>
    </row>
    <row r="272" s="13" customFormat="1">
      <c r="A272" s="13"/>
      <c r="B272" s="191"/>
      <c r="C272" s="13"/>
      <c r="D272" s="192" t="s">
        <v>135</v>
      </c>
      <c r="E272" s="193" t="s">
        <v>1</v>
      </c>
      <c r="F272" s="194" t="s">
        <v>80</v>
      </c>
      <c r="G272" s="13"/>
      <c r="H272" s="195">
        <v>1</v>
      </c>
      <c r="I272" s="196"/>
      <c r="J272" s="13"/>
      <c r="K272" s="13"/>
      <c r="L272" s="191"/>
      <c r="M272" s="197"/>
      <c r="N272" s="198"/>
      <c r="O272" s="198"/>
      <c r="P272" s="198"/>
      <c r="Q272" s="198"/>
      <c r="R272" s="198"/>
      <c r="S272" s="198"/>
      <c r="T272" s="19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3" t="s">
        <v>135</v>
      </c>
      <c r="AU272" s="193" t="s">
        <v>82</v>
      </c>
      <c r="AV272" s="13" t="s">
        <v>82</v>
      </c>
      <c r="AW272" s="13" t="s">
        <v>30</v>
      </c>
      <c r="AX272" s="13" t="s">
        <v>80</v>
      </c>
      <c r="AY272" s="193" t="s">
        <v>126</v>
      </c>
    </row>
    <row r="273" s="2" customFormat="1" ht="24.15" customHeight="1">
      <c r="A273" s="36"/>
      <c r="B273" s="177"/>
      <c r="C273" s="208" t="s">
        <v>441</v>
      </c>
      <c r="D273" s="208" t="s">
        <v>254</v>
      </c>
      <c r="E273" s="209" t="s">
        <v>527</v>
      </c>
      <c r="F273" s="210" t="s">
        <v>528</v>
      </c>
      <c r="G273" s="211" t="s">
        <v>311</v>
      </c>
      <c r="H273" s="212">
        <v>7</v>
      </c>
      <c r="I273" s="213"/>
      <c r="J273" s="214">
        <f>ROUND(I273*H273,2)</f>
        <v>0</v>
      </c>
      <c r="K273" s="210" t="s">
        <v>132</v>
      </c>
      <c r="L273" s="215"/>
      <c r="M273" s="216" t="s">
        <v>1</v>
      </c>
      <c r="N273" s="217" t="s">
        <v>38</v>
      </c>
      <c r="O273" s="75"/>
      <c r="P273" s="187">
        <f>O273*H273</f>
        <v>0</v>
      </c>
      <c r="Q273" s="187">
        <v>0.002</v>
      </c>
      <c r="R273" s="187">
        <f>Q273*H273</f>
        <v>0.014</v>
      </c>
      <c r="S273" s="187">
        <v>0</v>
      </c>
      <c r="T273" s="188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89" t="s">
        <v>176</v>
      </c>
      <c r="AT273" s="189" t="s">
        <v>254</v>
      </c>
      <c r="AU273" s="189" t="s">
        <v>82</v>
      </c>
      <c r="AY273" s="17" t="s">
        <v>126</v>
      </c>
      <c r="BE273" s="190">
        <f>IF(N273="základní",J273,0)</f>
        <v>0</v>
      </c>
      <c r="BF273" s="190">
        <f>IF(N273="snížená",J273,0)</f>
        <v>0</v>
      </c>
      <c r="BG273" s="190">
        <f>IF(N273="zákl. přenesená",J273,0)</f>
        <v>0</v>
      </c>
      <c r="BH273" s="190">
        <f>IF(N273="sníž. přenesená",J273,0)</f>
        <v>0</v>
      </c>
      <c r="BI273" s="190">
        <f>IF(N273="nulová",J273,0)</f>
        <v>0</v>
      </c>
      <c r="BJ273" s="17" t="s">
        <v>80</v>
      </c>
      <c r="BK273" s="190">
        <f>ROUND(I273*H273,2)</f>
        <v>0</v>
      </c>
      <c r="BL273" s="17" t="s">
        <v>133</v>
      </c>
      <c r="BM273" s="189" t="s">
        <v>726</v>
      </c>
    </row>
    <row r="274" s="13" customFormat="1">
      <c r="A274" s="13"/>
      <c r="B274" s="191"/>
      <c r="C274" s="13"/>
      <c r="D274" s="192" t="s">
        <v>135</v>
      </c>
      <c r="E274" s="193" t="s">
        <v>1</v>
      </c>
      <c r="F274" s="194" t="s">
        <v>164</v>
      </c>
      <c r="G274" s="13"/>
      <c r="H274" s="195">
        <v>7</v>
      </c>
      <c r="I274" s="196"/>
      <c r="J274" s="13"/>
      <c r="K274" s="13"/>
      <c r="L274" s="191"/>
      <c r="M274" s="197"/>
      <c r="N274" s="198"/>
      <c r="O274" s="198"/>
      <c r="P274" s="198"/>
      <c r="Q274" s="198"/>
      <c r="R274" s="198"/>
      <c r="S274" s="198"/>
      <c r="T274" s="19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3" t="s">
        <v>135</v>
      </c>
      <c r="AU274" s="193" t="s">
        <v>82</v>
      </c>
      <c r="AV274" s="13" t="s">
        <v>82</v>
      </c>
      <c r="AW274" s="13" t="s">
        <v>30</v>
      </c>
      <c r="AX274" s="13" t="s">
        <v>80</v>
      </c>
      <c r="AY274" s="193" t="s">
        <v>126</v>
      </c>
    </row>
    <row r="275" s="2" customFormat="1" ht="24.15" customHeight="1">
      <c r="A275" s="36"/>
      <c r="B275" s="177"/>
      <c r="C275" s="178" t="s">
        <v>445</v>
      </c>
      <c r="D275" s="178" t="s">
        <v>128</v>
      </c>
      <c r="E275" s="179" t="s">
        <v>727</v>
      </c>
      <c r="F275" s="180" t="s">
        <v>728</v>
      </c>
      <c r="G275" s="181" t="s">
        <v>311</v>
      </c>
      <c r="H275" s="182">
        <v>1</v>
      </c>
      <c r="I275" s="183"/>
      <c r="J275" s="184">
        <f>ROUND(I275*H275,2)</f>
        <v>0</v>
      </c>
      <c r="K275" s="180" t="s">
        <v>132</v>
      </c>
      <c r="L275" s="37"/>
      <c r="M275" s="185" t="s">
        <v>1</v>
      </c>
      <c r="N275" s="186" t="s">
        <v>38</v>
      </c>
      <c r="O275" s="75"/>
      <c r="P275" s="187">
        <f>O275*H275</f>
        <v>0</v>
      </c>
      <c r="Q275" s="187">
        <v>0.040051249999999997</v>
      </c>
      <c r="R275" s="187">
        <f>Q275*H275</f>
        <v>0.040051249999999997</v>
      </c>
      <c r="S275" s="187">
        <v>0</v>
      </c>
      <c r="T275" s="188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9" t="s">
        <v>133</v>
      </c>
      <c r="AT275" s="189" t="s">
        <v>128</v>
      </c>
      <c r="AU275" s="189" t="s">
        <v>82</v>
      </c>
      <c r="AY275" s="17" t="s">
        <v>126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7" t="s">
        <v>80</v>
      </c>
      <c r="BK275" s="190">
        <f>ROUND(I275*H275,2)</f>
        <v>0</v>
      </c>
      <c r="BL275" s="17" t="s">
        <v>133</v>
      </c>
      <c r="BM275" s="189" t="s">
        <v>729</v>
      </c>
    </row>
    <row r="276" s="13" customFormat="1">
      <c r="A276" s="13"/>
      <c r="B276" s="191"/>
      <c r="C276" s="13"/>
      <c r="D276" s="192" t="s">
        <v>135</v>
      </c>
      <c r="E276" s="193" t="s">
        <v>1</v>
      </c>
      <c r="F276" s="194" t="s">
        <v>80</v>
      </c>
      <c r="G276" s="13"/>
      <c r="H276" s="195">
        <v>1</v>
      </c>
      <c r="I276" s="196"/>
      <c r="J276" s="13"/>
      <c r="K276" s="13"/>
      <c r="L276" s="191"/>
      <c r="M276" s="197"/>
      <c r="N276" s="198"/>
      <c r="O276" s="198"/>
      <c r="P276" s="198"/>
      <c r="Q276" s="198"/>
      <c r="R276" s="198"/>
      <c r="S276" s="198"/>
      <c r="T276" s="19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3" t="s">
        <v>135</v>
      </c>
      <c r="AU276" s="193" t="s">
        <v>82</v>
      </c>
      <c r="AV276" s="13" t="s">
        <v>82</v>
      </c>
      <c r="AW276" s="13" t="s">
        <v>30</v>
      </c>
      <c r="AX276" s="13" t="s">
        <v>80</v>
      </c>
      <c r="AY276" s="193" t="s">
        <v>126</v>
      </c>
    </row>
    <row r="277" s="2" customFormat="1" ht="33" customHeight="1">
      <c r="A277" s="36"/>
      <c r="B277" s="177"/>
      <c r="C277" s="178" t="s">
        <v>449</v>
      </c>
      <c r="D277" s="178" t="s">
        <v>128</v>
      </c>
      <c r="E277" s="179" t="s">
        <v>535</v>
      </c>
      <c r="F277" s="180" t="s">
        <v>536</v>
      </c>
      <c r="G277" s="181" t="s">
        <v>311</v>
      </c>
      <c r="H277" s="182">
        <v>1</v>
      </c>
      <c r="I277" s="183"/>
      <c r="J277" s="184">
        <f>ROUND(I277*H277,2)</f>
        <v>0</v>
      </c>
      <c r="K277" s="180" t="s">
        <v>132</v>
      </c>
      <c r="L277" s="37"/>
      <c r="M277" s="185" t="s">
        <v>1</v>
      </c>
      <c r="N277" s="186" t="s">
        <v>38</v>
      </c>
      <c r="O277" s="75"/>
      <c r="P277" s="187">
        <f>O277*H277</f>
        <v>0</v>
      </c>
      <c r="Q277" s="187">
        <v>0.0118894776</v>
      </c>
      <c r="R277" s="187">
        <f>Q277*H277</f>
        <v>0.0118894776</v>
      </c>
      <c r="S277" s="187">
        <v>0</v>
      </c>
      <c r="T277" s="188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9" t="s">
        <v>133</v>
      </c>
      <c r="AT277" s="189" t="s">
        <v>128</v>
      </c>
      <c r="AU277" s="189" t="s">
        <v>82</v>
      </c>
      <c r="AY277" s="17" t="s">
        <v>126</v>
      </c>
      <c r="BE277" s="190">
        <f>IF(N277="základní",J277,0)</f>
        <v>0</v>
      </c>
      <c r="BF277" s="190">
        <f>IF(N277="snížená",J277,0)</f>
        <v>0</v>
      </c>
      <c r="BG277" s="190">
        <f>IF(N277="zákl. přenesená",J277,0)</f>
        <v>0</v>
      </c>
      <c r="BH277" s="190">
        <f>IF(N277="sníž. přenesená",J277,0)</f>
        <v>0</v>
      </c>
      <c r="BI277" s="190">
        <f>IF(N277="nulová",J277,0)</f>
        <v>0</v>
      </c>
      <c r="BJ277" s="17" t="s">
        <v>80</v>
      </c>
      <c r="BK277" s="190">
        <f>ROUND(I277*H277,2)</f>
        <v>0</v>
      </c>
      <c r="BL277" s="17" t="s">
        <v>133</v>
      </c>
      <c r="BM277" s="189" t="s">
        <v>730</v>
      </c>
    </row>
    <row r="278" s="13" customFormat="1">
      <c r="A278" s="13"/>
      <c r="B278" s="191"/>
      <c r="C278" s="13"/>
      <c r="D278" s="192" t="s">
        <v>135</v>
      </c>
      <c r="E278" s="193" t="s">
        <v>1</v>
      </c>
      <c r="F278" s="194" t="s">
        <v>80</v>
      </c>
      <c r="G278" s="13"/>
      <c r="H278" s="195">
        <v>1</v>
      </c>
      <c r="I278" s="196"/>
      <c r="J278" s="13"/>
      <c r="K278" s="13"/>
      <c r="L278" s="191"/>
      <c r="M278" s="197"/>
      <c r="N278" s="198"/>
      <c r="O278" s="198"/>
      <c r="P278" s="198"/>
      <c r="Q278" s="198"/>
      <c r="R278" s="198"/>
      <c r="S278" s="198"/>
      <c r="T278" s="19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3" t="s">
        <v>135</v>
      </c>
      <c r="AU278" s="193" t="s">
        <v>82</v>
      </c>
      <c r="AV278" s="13" t="s">
        <v>82</v>
      </c>
      <c r="AW278" s="13" t="s">
        <v>30</v>
      </c>
      <c r="AX278" s="13" t="s">
        <v>80</v>
      </c>
      <c r="AY278" s="193" t="s">
        <v>126</v>
      </c>
    </row>
    <row r="279" s="2" customFormat="1" ht="24.15" customHeight="1">
      <c r="A279" s="36"/>
      <c r="B279" s="177"/>
      <c r="C279" s="178" t="s">
        <v>453</v>
      </c>
      <c r="D279" s="178" t="s">
        <v>128</v>
      </c>
      <c r="E279" s="179" t="s">
        <v>539</v>
      </c>
      <c r="F279" s="180" t="s">
        <v>540</v>
      </c>
      <c r="G279" s="181" t="s">
        <v>311</v>
      </c>
      <c r="H279" s="182">
        <v>1</v>
      </c>
      <c r="I279" s="183"/>
      <c r="J279" s="184">
        <f>ROUND(I279*H279,2)</f>
        <v>0</v>
      </c>
      <c r="K279" s="180" t="s">
        <v>132</v>
      </c>
      <c r="L279" s="37"/>
      <c r="M279" s="185" t="s">
        <v>1</v>
      </c>
      <c r="N279" s="186" t="s">
        <v>38</v>
      </c>
      <c r="O279" s="75"/>
      <c r="P279" s="187">
        <f>O279*H279</f>
        <v>0</v>
      </c>
      <c r="Q279" s="187">
        <v>0</v>
      </c>
      <c r="R279" s="187">
        <f>Q279*H279</f>
        <v>0</v>
      </c>
      <c r="S279" s="187">
        <v>0</v>
      </c>
      <c r="T279" s="188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89" t="s">
        <v>133</v>
      </c>
      <c r="AT279" s="189" t="s">
        <v>128</v>
      </c>
      <c r="AU279" s="189" t="s">
        <v>82</v>
      </c>
      <c r="AY279" s="17" t="s">
        <v>126</v>
      </c>
      <c r="BE279" s="190">
        <f>IF(N279="základní",J279,0)</f>
        <v>0</v>
      </c>
      <c r="BF279" s="190">
        <f>IF(N279="snížená",J279,0)</f>
        <v>0</v>
      </c>
      <c r="BG279" s="190">
        <f>IF(N279="zákl. přenesená",J279,0)</f>
        <v>0</v>
      </c>
      <c r="BH279" s="190">
        <f>IF(N279="sníž. přenesená",J279,0)</f>
        <v>0</v>
      </c>
      <c r="BI279" s="190">
        <f>IF(N279="nulová",J279,0)</f>
        <v>0</v>
      </c>
      <c r="BJ279" s="17" t="s">
        <v>80</v>
      </c>
      <c r="BK279" s="190">
        <f>ROUND(I279*H279,2)</f>
        <v>0</v>
      </c>
      <c r="BL279" s="17" t="s">
        <v>133</v>
      </c>
      <c r="BM279" s="189" t="s">
        <v>731</v>
      </c>
    </row>
    <row r="280" s="13" customFormat="1">
      <c r="A280" s="13"/>
      <c r="B280" s="191"/>
      <c r="C280" s="13"/>
      <c r="D280" s="192" t="s">
        <v>135</v>
      </c>
      <c r="E280" s="193" t="s">
        <v>1</v>
      </c>
      <c r="F280" s="194" t="s">
        <v>80</v>
      </c>
      <c r="G280" s="13"/>
      <c r="H280" s="195">
        <v>1</v>
      </c>
      <c r="I280" s="196"/>
      <c r="J280" s="13"/>
      <c r="K280" s="13"/>
      <c r="L280" s="191"/>
      <c r="M280" s="197"/>
      <c r="N280" s="198"/>
      <c r="O280" s="198"/>
      <c r="P280" s="198"/>
      <c r="Q280" s="198"/>
      <c r="R280" s="198"/>
      <c r="S280" s="198"/>
      <c r="T280" s="19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93" t="s">
        <v>135</v>
      </c>
      <c r="AU280" s="193" t="s">
        <v>82</v>
      </c>
      <c r="AV280" s="13" t="s">
        <v>82</v>
      </c>
      <c r="AW280" s="13" t="s">
        <v>30</v>
      </c>
      <c r="AX280" s="13" t="s">
        <v>80</v>
      </c>
      <c r="AY280" s="193" t="s">
        <v>126</v>
      </c>
    </row>
    <row r="281" s="2" customFormat="1" ht="33" customHeight="1">
      <c r="A281" s="36"/>
      <c r="B281" s="177"/>
      <c r="C281" s="178" t="s">
        <v>458</v>
      </c>
      <c r="D281" s="178" t="s">
        <v>128</v>
      </c>
      <c r="E281" s="179" t="s">
        <v>543</v>
      </c>
      <c r="F281" s="180" t="s">
        <v>544</v>
      </c>
      <c r="G281" s="181" t="s">
        <v>311</v>
      </c>
      <c r="H281" s="182">
        <v>1</v>
      </c>
      <c r="I281" s="183"/>
      <c r="J281" s="184">
        <f>ROUND(I281*H281,2)</f>
        <v>0</v>
      </c>
      <c r="K281" s="180" t="s">
        <v>132</v>
      </c>
      <c r="L281" s="37"/>
      <c r="M281" s="185" t="s">
        <v>1</v>
      </c>
      <c r="N281" s="186" t="s">
        <v>38</v>
      </c>
      <c r="O281" s="75"/>
      <c r="P281" s="187">
        <f>O281*H281</f>
        <v>0</v>
      </c>
      <c r="Q281" s="187">
        <v>0.037248799999999999</v>
      </c>
      <c r="R281" s="187">
        <f>Q281*H281</f>
        <v>0.037248799999999999</v>
      </c>
      <c r="S281" s="187">
        <v>0</v>
      </c>
      <c r="T281" s="188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9" t="s">
        <v>133</v>
      </c>
      <c r="AT281" s="189" t="s">
        <v>128</v>
      </c>
      <c r="AU281" s="189" t="s">
        <v>82</v>
      </c>
      <c r="AY281" s="17" t="s">
        <v>126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7" t="s">
        <v>80</v>
      </c>
      <c r="BK281" s="190">
        <f>ROUND(I281*H281,2)</f>
        <v>0</v>
      </c>
      <c r="BL281" s="17" t="s">
        <v>133</v>
      </c>
      <c r="BM281" s="189" t="s">
        <v>732</v>
      </c>
    </row>
    <row r="282" s="13" customFormat="1">
      <c r="A282" s="13"/>
      <c r="B282" s="191"/>
      <c r="C282" s="13"/>
      <c r="D282" s="192" t="s">
        <v>135</v>
      </c>
      <c r="E282" s="193" t="s">
        <v>1</v>
      </c>
      <c r="F282" s="194" t="s">
        <v>80</v>
      </c>
      <c r="G282" s="13"/>
      <c r="H282" s="195">
        <v>1</v>
      </c>
      <c r="I282" s="196"/>
      <c r="J282" s="13"/>
      <c r="K282" s="13"/>
      <c r="L282" s="191"/>
      <c r="M282" s="197"/>
      <c r="N282" s="198"/>
      <c r="O282" s="198"/>
      <c r="P282" s="198"/>
      <c r="Q282" s="198"/>
      <c r="R282" s="198"/>
      <c r="S282" s="198"/>
      <c r="T282" s="19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3" t="s">
        <v>135</v>
      </c>
      <c r="AU282" s="193" t="s">
        <v>82</v>
      </c>
      <c r="AV282" s="13" t="s">
        <v>82</v>
      </c>
      <c r="AW282" s="13" t="s">
        <v>30</v>
      </c>
      <c r="AX282" s="13" t="s">
        <v>80</v>
      </c>
      <c r="AY282" s="193" t="s">
        <v>126</v>
      </c>
    </row>
    <row r="283" s="2" customFormat="1" ht="24.15" customHeight="1">
      <c r="A283" s="36"/>
      <c r="B283" s="177"/>
      <c r="C283" s="178" t="s">
        <v>463</v>
      </c>
      <c r="D283" s="178" t="s">
        <v>128</v>
      </c>
      <c r="E283" s="179" t="s">
        <v>547</v>
      </c>
      <c r="F283" s="180" t="s">
        <v>548</v>
      </c>
      <c r="G283" s="181" t="s">
        <v>311</v>
      </c>
      <c r="H283" s="182">
        <v>2</v>
      </c>
      <c r="I283" s="183"/>
      <c r="J283" s="184">
        <f>ROUND(I283*H283,2)</f>
        <v>0</v>
      </c>
      <c r="K283" s="180" t="s">
        <v>132</v>
      </c>
      <c r="L283" s="37"/>
      <c r="M283" s="185" t="s">
        <v>1</v>
      </c>
      <c r="N283" s="186" t="s">
        <v>38</v>
      </c>
      <c r="O283" s="75"/>
      <c r="P283" s="187">
        <f>O283*H283</f>
        <v>0</v>
      </c>
      <c r="Q283" s="187">
        <v>0</v>
      </c>
      <c r="R283" s="187">
        <f>Q283*H283</f>
        <v>0</v>
      </c>
      <c r="S283" s="187">
        <v>0.10000000000000001</v>
      </c>
      <c r="T283" s="188">
        <f>S283*H283</f>
        <v>0.20000000000000001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89" t="s">
        <v>133</v>
      </c>
      <c r="AT283" s="189" t="s">
        <v>128</v>
      </c>
      <c r="AU283" s="189" t="s">
        <v>82</v>
      </c>
      <c r="AY283" s="17" t="s">
        <v>126</v>
      </c>
      <c r="BE283" s="190">
        <f>IF(N283="základní",J283,0)</f>
        <v>0</v>
      </c>
      <c r="BF283" s="190">
        <f>IF(N283="snížená",J283,0)</f>
        <v>0</v>
      </c>
      <c r="BG283" s="190">
        <f>IF(N283="zákl. přenesená",J283,0)</f>
        <v>0</v>
      </c>
      <c r="BH283" s="190">
        <f>IF(N283="sníž. přenesená",J283,0)</f>
        <v>0</v>
      </c>
      <c r="BI283" s="190">
        <f>IF(N283="nulová",J283,0)</f>
        <v>0</v>
      </c>
      <c r="BJ283" s="17" t="s">
        <v>80</v>
      </c>
      <c r="BK283" s="190">
        <f>ROUND(I283*H283,2)</f>
        <v>0</v>
      </c>
      <c r="BL283" s="17" t="s">
        <v>133</v>
      </c>
      <c r="BM283" s="189" t="s">
        <v>733</v>
      </c>
    </row>
    <row r="284" s="13" customFormat="1">
      <c r="A284" s="13"/>
      <c r="B284" s="191"/>
      <c r="C284" s="13"/>
      <c r="D284" s="192" t="s">
        <v>135</v>
      </c>
      <c r="E284" s="193" t="s">
        <v>1</v>
      </c>
      <c r="F284" s="194" t="s">
        <v>82</v>
      </c>
      <c r="G284" s="13"/>
      <c r="H284" s="195">
        <v>2</v>
      </c>
      <c r="I284" s="196"/>
      <c r="J284" s="13"/>
      <c r="K284" s="13"/>
      <c r="L284" s="191"/>
      <c r="M284" s="197"/>
      <c r="N284" s="198"/>
      <c r="O284" s="198"/>
      <c r="P284" s="198"/>
      <c r="Q284" s="198"/>
      <c r="R284" s="198"/>
      <c r="S284" s="198"/>
      <c r="T284" s="19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3" t="s">
        <v>135</v>
      </c>
      <c r="AU284" s="193" t="s">
        <v>82</v>
      </c>
      <c r="AV284" s="13" t="s">
        <v>82</v>
      </c>
      <c r="AW284" s="13" t="s">
        <v>30</v>
      </c>
      <c r="AX284" s="13" t="s">
        <v>80</v>
      </c>
      <c r="AY284" s="193" t="s">
        <v>126</v>
      </c>
    </row>
    <row r="285" s="2" customFormat="1" ht="37.8" customHeight="1">
      <c r="A285" s="36"/>
      <c r="B285" s="177"/>
      <c r="C285" s="178" t="s">
        <v>467</v>
      </c>
      <c r="D285" s="178" t="s">
        <v>128</v>
      </c>
      <c r="E285" s="179" t="s">
        <v>551</v>
      </c>
      <c r="F285" s="180" t="s">
        <v>552</v>
      </c>
      <c r="G285" s="181" t="s">
        <v>311</v>
      </c>
      <c r="H285" s="182">
        <v>2</v>
      </c>
      <c r="I285" s="183"/>
      <c r="J285" s="184">
        <f>ROUND(I285*H285,2)</f>
        <v>0</v>
      </c>
      <c r="K285" s="180" t="s">
        <v>132</v>
      </c>
      <c r="L285" s="37"/>
      <c r="M285" s="185" t="s">
        <v>1</v>
      </c>
      <c r="N285" s="186" t="s">
        <v>38</v>
      </c>
      <c r="O285" s="75"/>
      <c r="P285" s="187">
        <f>O285*H285</f>
        <v>0</v>
      </c>
      <c r="Q285" s="187">
        <v>0.089999999999999997</v>
      </c>
      <c r="R285" s="187">
        <f>Q285*H285</f>
        <v>0.17999999999999999</v>
      </c>
      <c r="S285" s="187">
        <v>0</v>
      </c>
      <c r="T285" s="188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89" t="s">
        <v>133</v>
      </c>
      <c r="AT285" s="189" t="s">
        <v>128</v>
      </c>
      <c r="AU285" s="189" t="s">
        <v>82</v>
      </c>
      <c r="AY285" s="17" t="s">
        <v>126</v>
      </c>
      <c r="BE285" s="190">
        <f>IF(N285="základní",J285,0)</f>
        <v>0</v>
      </c>
      <c r="BF285" s="190">
        <f>IF(N285="snížená",J285,0)</f>
        <v>0</v>
      </c>
      <c r="BG285" s="190">
        <f>IF(N285="zákl. přenesená",J285,0)</f>
        <v>0</v>
      </c>
      <c r="BH285" s="190">
        <f>IF(N285="sníž. přenesená",J285,0)</f>
        <v>0</v>
      </c>
      <c r="BI285" s="190">
        <f>IF(N285="nulová",J285,0)</f>
        <v>0</v>
      </c>
      <c r="BJ285" s="17" t="s">
        <v>80</v>
      </c>
      <c r="BK285" s="190">
        <f>ROUND(I285*H285,2)</f>
        <v>0</v>
      </c>
      <c r="BL285" s="17" t="s">
        <v>133</v>
      </c>
      <c r="BM285" s="189" t="s">
        <v>734</v>
      </c>
    </row>
    <row r="286" s="13" customFormat="1">
      <c r="A286" s="13"/>
      <c r="B286" s="191"/>
      <c r="C286" s="13"/>
      <c r="D286" s="192" t="s">
        <v>135</v>
      </c>
      <c r="E286" s="193" t="s">
        <v>1</v>
      </c>
      <c r="F286" s="194" t="s">
        <v>82</v>
      </c>
      <c r="G286" s="13"/>
      <c r="H286" s="195">
        <v>2</v>
      </c>
      <c r="I286" s="196"/>
      <c r="J286" s="13"/>
      <c r="K286" s="13"/>
      <c r="L286" s="191"/>
      <c r="M286" s="197"/>
      <c r="N286" s="198"/>
      <c r="O286" s="198"/>
      <c r="P286" s="198"/>
      <c r="Q286" s="198"/>
      <c r="R286" s="198"/>
      <c r="S286" s="198"/>
      <c r="T286" s="19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3" t="s">
        <v>135</v>
      </c>
      <c r="AU286" s="193" t="s">
        <v>82</v>
      </c>
      <c r="AV286" s="13" t="s">
        <v>82</v>
      </c>
      <c r="AW286" s="13" t="s">
        <v>30</v>
      </c>
      <c r="AX286" s="13" t="s">
        <v>80</v>
      </c>
      <c r="AY286" s="193" t="s">
        <v>126</v>
      </c>
    </row>
    <row r="287" s="2" customFormat="1" ht="24.15" customHeight="1">
      <c r="A287" s="36"/>
      <c r="B287" s="177"/>
      <c r="C287" s="208" t="s">
        <v>471</v>
      </c>
      <c r="D287" s="208" t="s">
        <v>254</v>
      </c>
      <c r="E287" s="209" t="s">
        <v>555</v>
      </c>
      <c r="F287" s="210" t="s">
        <v>556</v>
      </c>
      <c r="G287" s="211" t="s">
        <v>311</v>
      </c>
      <c r="H287" s="212">
        <v>2</v>
      </c>
      <c r="I287" s="213"/>
      <c r="J287" s="214">
        <f>ROUND(I287*H287,2)</f>
        <v>0</v>
      </c>
      <c r="K287" s="210" t="s">
        <v>132</v>
      </c>
      <c r="L287" s="215"/>
      <c r="M287" s="216" t="s">
        <v>1</v>
      </c>
      <c r="N287" s="217" t="s">
        <v>38</v>
      </c>
      <c r="O287" s="75"/>
      <c r="P287" s="187">
        <f>O287*H287</f>
        <v>0</v>
      </c>
      <c r="Q287" s="187">
        <v>0.154</v>
      </c>
      <c r="R287" s="187">
        <f>Q287*H287</f>
        <v>0.308</v>
      </c>
      <c r="S287" s="187">
        <v>0</v>
      </c>
      <c r="T287" s="188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89" t="s">
        <v>176</v>
      </c>
      <c r="AT287" s="189" t="s">
        <v>254</v>
      </c>
      <c r="AU287" s="189" t="s">
        <v>82</v>
      </c>
      <c r="AY287" s="17" t="s">
        <v>126</v>
      </c>
      <c r="BE287" s="190">
        <f>IF(N287="základní",J287,0)</f>
        <v>0</v>
      </c>
      <c r="BF287" s="190">
        <f>IF(N287="snížená",J287,0)</f>
        <v>0</v>
      </c>
      <c r="BG287" s="190">
        <f>IF(N287="zákl. přenesená",J287,0)</f>
        <v>0</v>
      </c>
      <c r="BH287" s="190">
        <f>IF(N287="sníž. přenesená",J287,0)</f>
        <v>0</v>
      </c>
      <c r="BI287" s="190">
        <f>IF(N287="nulová",J287,0)</f>
        <v>0</v>
      </c>
      <c r="BJ287" s="17" t="s">
        <v>80</v>
      </c>
      <c r="BK287" s="190">
        <f>ROUND(I287*H287,2)</f>
        <v>0</v>
      </c>
      <c r="BL287" s="17" t="s">
        <v>133</v>
      </c>
      <c r="BM287" s="189" t="s">
        <v>735</v>
      </c>
    </row>
    <row r="288" s="13" customFormat="1">
      <c r="A288" s="13"/>
      <c r="B288" s="191"/>
      <c r="C288" s="13"/>
      <c r="D288" s="192" t="s">
        <v>135</v>
      </c>
      <c r="E288" s="193" t="s">
        <v>1</v>
      </c>
      <c r="F288" s="194" t="s">
        <v>82</v>
      </c>
      <c r="G288" s="13"/>
      <c r="H288" s="195">
        <v>2</v>
      </c>
      <c r="I288" s="196"/>
      <c r="J288" s="13"/>
      <c r="K288" s="13"/>
      <c r="L288" s="191"/>
      <c r="M288" s="197"/>
      <c r="N288" s="198"/>
      <c r="O288" s="198"/>
      <c r="P288" s="198"/>
      <c r="Q288" s="198"/>
      <c r="R288" s="198"/>
      <c r="S288" s="198"/>
      <c r="T288" s="19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3" t="s">
        <v>135</v>
      </c>
      <c r="AU288" s="193" t="s">
        <v>82</v>
      </c>
      <c r="AV288" s="13" t="s">
        <v>82</v>
      </c>
      <c r="AW288" s="13" t="s">
        <v>30</v>
      </c>
      <c r="AX288" s="13" t="s">
        <v>80</v>
      </c>
      <c r="AY288" s="193" t="s">
        <v>126</v>
      </c>
    </row>
    <row r="289" s="2" customFormat="1" ht="24.15" customHeight="1">
      <c r="A289" s="36"/>
      <c r="B289" s="177"/>
      <c r="C289" s="178" t="s">
        <v>475</v>
      </c>
      <c r="D289" s="178" t="s">
        <v>128</v>
      </c>
      <c r="E289" s="179" t="s">
        <v>559</v>
      </c>
      <c r="F289" s="180" t="s">
        <v>560</v>
      </c>
      <c r="G289" s="181" t="s">
        <v>490</v>
      </c>
      <c r="H289" s="182">
        <v>2</v>
      </c>
      <c r="I289" s="183"/>
      <c r="J289" s="184">
        <f>ROUND(I289*H289,2)</f>
        <v>0</v>
      </c>
      <c r="K289" s="180" t="s">
        <v>1</v>
      </c>
      <c r="L289" s="37"/>
      <c r="M289" s="185" t="s">
        <v>1</v>
      </c>
      <c r="N289" s="186" t="s">
        <v>38</v>
      </c>
      <c r="O289" s="75"/>
      <c r="P289" s="187">
        <f>O289*H289</f>
        <v>0</v>
      </c>
      <c r="Q289" s="187">
        <v>0</v>
      </c>
      <c r="R289" s="187">
        <f>Q289*H289</f>
        <v>0</v>
      </c>
      <c r="S289" s="187">
        <v>0</v>
      </c>
      <c r="T289" s="188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89" t="s">
        <v>133</v>
      </c>
      <c r="AT289" s="189" t="s">
        <v>128</v>
      </c>
      <c r="AU289" s="189" t="s">
        <v>82</v>
      </c>
      <c r="AY289" s="17" t="s">
        <v>126</v>
      </c>
      <c r="BE289" s="190">
        <f>IF(N289="základní",J289,0)</f>
        <v>0</v>
      </c>
      <c r="BF289" s="190">
        <f>IF(N289="snížená",J289,0)</f>
        <v>0</v>
      </c>
      <c r="BG289" s="190">
        <f>IF(N289="zákl. přenesená",J289,0)</f>
        <v>0</v>
      </c>
      <c r="BH289" s="190">
        <f>IF(N289="sníž. přenesená",J289,0)</f>
        <v>0</v>
      </c>
      <c r="BI289" s="190">
        <f>IF(N289="nulová",J289,0)</f>
        <v>0</v>
      </c>
      <c r="BJ289" s="17" t="s">
        <v>80</v>
      </c>
      <c r="BK289" s="190">
        <f>ROUND(I289*H289,2)</f>
        <v>0</v>
      </c>
      <c r="BL289" s="17" t="s">
        <v>133</v>
      </c>
      <c r="BM289" s="189" t="s">
        <v>736</v>
      </c>
    </row>
    <row r="290" s="13" customFormat="1">
      <c r="A290" s="13"/>
      <c r="B290" s="191"/>
      <c r="C290" s="13"/>
      <c r="D290" s="192" t="s">
        <v>135</v>
      </c>
      <c r="E290" s="193" t="s">
        <v>1</v>
      </c>
      <c r="F290" s="194" t="s">
        <v>82</v>
      </c>
      <c r="G290" s="13"/>
      <c r="H290" s="195">
        <v>2</v>
      </c>
      <c r="I290" s="196"/>
      <c r="J290" s="13"/>
      <c r="K290" s="13"/>
      <c r="L290" s="191"/>
      <c r="M290" s="197"/>
      <c r="N290" s="198"/>
      <c r="O290" s="198"/>
      <c r="P290" s="198"/>
      <c r="Q290" s="198"/>
      <c r="R290" s="198"/>
      <c r="S290" s="198"/>
      <c r="T290" s="19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3" t="s">
        <v>135</v>
      </c>
      <c r="AU290" s="193" t="s">
        <v>82</v>
      </c>
      <c r="AV290" s="13" t="s">
        <v>82</v>
      </c>
      <c r="AW290" s="13" t="s">
        <v>30</v>
      </c>
      <c r="AX290" s="13" t="s">
        <v>80</v>
      </c>
      <c r="AY290" s="193" t="s">
        <v>126</v>
      </c>
    </row>
    <row r="291" s="2" customFormat="1" ht="24.15" customHeight="1">
      <c r="A291" s="36"/>
      <c r="B291" s="177"/>
      <c r="C291" s="178" t="s">
        <v>479</v>
      </c>
      <c r="D291" s="178" t="s">
        <v>128</v>
      </c>
      <c r="E291" s="179" t="s">
        <v>563</v>
      </c>
      <c r="F291" s="180" t="s">
        <v>564</v>
      </c>
      <c r="G291" s="181" t="s">
        <v>490</v>
      </c>
      <c r="H291" s="182">
        <v>2</v>
      </c>
      <c r="I291" s="183"/>
      <c r="J291" s="184">
        <f>ROUND(I291*H291,2)</f>
        <v>0</v>
      </c>
      <c r="K291" s="180" t="s">
        <v>1</v>
      </c>
      <c r="L291" s="37"/>
      <c r="M291" s="185" t="s">
        <v>1</v>
      </c>
      <c r="N291" s="186" t="s">
        <v>38</v>
      </c>
      <c r="O291" s="75"/>
      <c r="P291" s="187">
        <f>O291*H291</f>
        <v>0</v>
      </c>
      <c r="Q291" s="187">
        <v>0</v>
      </c>
      <c r="R291" s="187">
        <f>Q291*H291</f>
        <v>0</v>
      </c>
      <c r="S291" s="187">
        <v>0</v>
      </c>
      <c r="T291" s="188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9" t="s">
        <v>565</v>
      </c>
      <c r="AT291" s="189" t="s">
        <v>128</v>
      </c>
      <c r="AU291" s="189" t="s">
        <v>82</v>
      </c>
      <c r="AY291" s="17" t="s">
        <v>126</v>
      </c>
      <c r="BE291" s="190">
        <f>IF(N291="základní",J291,0)</f>
        <v>0</v>
      </c>
      <c r="BF291" s="190">
        <f>IF(N291="snížená",J291,0)</f>
        <v>0</v>
      </c>
      <c r="BG291" s="190">
        <f>IF(N291="zákl. přenesená",J291,0)</f>
        <v>0</v>
      </c>
      <c r="BH291" s="190">
        <f>IF(N291="sníž. přenesená",J291,0)</f>
        <v>0</v>
      </c>
      <c r="BI291" s="190">
        <f>IF(N291="nulová",J291,0)</f>
        <v>0</v>
      </c>
      <c r="BJ291" s="17" t="s">
        <v>80</v>
      </c>
      <c r="BK291" s="190">
        <f>ROUND(I291*H291,2)</f>
        <v>0</v>
      </c>
      <c r="BL291" s="17" t="s">
        <v>565</v>
      </c>
      <c r="BM291" s="189" t="s">
        <v>737</v>
      </c>
    </row>
    <row r="292" s="13" customFormat="1">
      <c r="A292" s="13"/>
      <c r="B292" s="191"/>
      <c r="C292" s="13"/>
      <c r="D292" s="192" t="s">
        <v>135</v>
      </c>
      <c r="E292" s="193" t="s">
        <v>1</v>
      </c>
      <c r="F292" s="194" t="s">
        <v>82</v>
      </c>
      <c r="G292" s="13"/>
      <c r="H292" s="195">
        <v>2</v>
      </c>
      <c r="I292" s="196"/>
      <c r="J292" s="13"/>
      <c r="K292" s="13"/>
      <c r="L292" s="191"/>
      <c r="M292" s="197"/>
      <c r="N292" s="198"/>
      <c r="O292" s="198"/>
      <c r="P292" s="198"/>
      <c r="Q292" s="198"/>
      <c r="R292" s="198"/>
      <c r="S292" s="198"/>
      <c r="T292" s="19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3" t="s">
        <v>135</v>
      </c>
      <c r="AU292" s="193" t="s">
        <v>82</v>
      </c>
      <c r="AV292" s="13" t="s">
        <v>82</v>
      </c>
      <c r="AW292" s="13" t="s">
        <v>30</v>
      </c>
      <c r="AX292" s="13" t="s">
        <v>80</v>
      </c>
      <c r="AY292" s="193" t="s">
        <v>126</v>
      </c>
    </row>
    <row r="293" s="2" customFormat="1" ht="16.5" customHeight="1">
      <c r="A293" s="36"/>
      <c r="B293" s="177"/>
      <c r="C293" s="178" t="s">
        <v>483</v>
      </c>
      <c r="D293" s="178" t="s">
        <v>128</v>
      </c>
      <c r="E293" s="179" t="s">
        <v>738</v>
      </c>
      <c r="F293" s="180" t="s">
        <v>739</v>
      </c>
      <c r="G293" s="181" t="s">
        <v>490</v>
      </c>
      <c r="H293" s="182">
        <v>1</v>
      </c>
      <c r="I293" s="183"/>
      <c r="J293" s="184">
        <f>ROUND(I293*H293,2)</f>
        <v>0</v>
      </c>
      <c r="K293" s="180" t="s">
        <v>1</v>
      </c>
      <c r="L293" s="37"/>
      <c r="M293" s="185" t="s">
        <v>1</v>
      </c>
      <c r="N293" s="186" t="s">
        <v>38</v>
      </c>
      <c r="O293" s="75"/>
      <c r="P293" s="187">
        <f>O293*H293</f>
        <v>0</v>
      </c>
      <c r="Q293" s="187">
        <v>0</v>
      </c>
      <c r="R293" s="187">
        <f>Q293*H293</f>
        <v>0</v>
      </c>
      <c r="S293" s="187">
        <v>0</v>
      </c>
      <c r="T293" s="188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9" t="s">
        <v>565</v>
      </c>
      <c r="AT293" s="189" t="s">
        <v>128</v>
      </c>
      <c r="AU293" s="189" t="s">
        <v>82</v>
      </c>
      <c r="AY293" s="17" t="s">
        <v>126</v>
      </c>
      <c r="BE293" s="190">
        <f>IF(N293="základní",J293,0)</f>
        <v>0</v>
      </c>
      <c r="BF293" s="190">
        <f>IF(N293="snížená",J293,0)</f>
        <v>0</v>
      </c>
      <c r="BG293" s="190">
        <f>IF(N293="zákl. přenesená",J293,0)</f>
        <v>0</v>
      </c>
      <c r="BH293" s="190">
        <f>IF(N293="sníž. přenesená",J293,0)</f>
        <v>0</v>
      </c>
      <c r="BI293" s="190">
        <f>IF(N293="nulová",J293,0)</f>
        <v>0</v>
      </c>
      <c r="BJ293" s="17" t="s">
        <v>80</v>
      </c>
      <c r="BK293" s="190">
        <f>ROUND(I293*H293,2)</f>
        <v>0</v>
      </c>
      <c r="BL293" s="17" t="s">
        <v>565</v>
      </c>
      <c r="BM293" s="189" t="s">
        <v>740</v>
      </c>
    </row>
    <row r="294" s="12" customFormat="1" ht="22.8" customHeight="1">
      <c r="A294" s="12"/>
      <c r="B294" s="164"/>
      <c r="C294" s="12"/>
      <c r="D294" s="165" t="s">
        <v>72</v>
      </c>
      <c r="E294" s="175" t="s">
        <v>180</v>
      </c>
      <c r="F294" s="175" t="s">
        <v>567</v>
      </c>
      <c r="G294" s="12"/>
      <c r="H294" s="12"/>
      <c r="I294" s="167"/>
      <c r="J294" s="176">
        <f>BK294</f>
        <v>0</v>
      </c>
      <c r="K294" s="12"/>
      <c r="L294" s="164"/>
      <c r="M294" s="169"/>
      <c r="N294" s="170"/>
      <c r="O294" s="170"/>
      <c r="P294" s="171">
        <f>SUM(P295:P296)</f>
        <v>0</v>
      </c>
      <c r="Q294" s="170"/>
      <c r="R294" s="171">
        <f>SUM(R295:R296)</f>
        <v>0</v>
      </c>
      <c r="S294" s="170"/>
      <c r="T294" s="172">
        <f>SUM(T295:T296)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165" t="s">
        <v>80</v>
      </c>
      <c r="AT294" s="173" t="s">
        <v>72</v>
      </c>
      <c r="AU294" s="173" t="s">
        <v>80</v>
      </c>
      <c r="AY294" s="165" t="s">
        <v>126</v>
      </c>
      <c r="BK294" s="174">
        <f>SUM(BK295:BK296)</f>
        <v>0</v>
      </c>
    </row>
    <row r="295" s="2" customFormat="1" ht="24.15" customHeight="1">
      <c r="A295" s="36"/>
      <c r="B295" s="177"/>
      <c r="C295" s="178" t="s">
        <v>487</v>
      </c>
      <c r="D295" s="178" t="s">
        <v>128</v>
      </c>
      <c r="E295" s="179" t="s">
        <v>569</v>
      </c>
      <c r="F295" s="180" t="s">
        <v>570</v>
      </c>
      <c r="G295" s="181" t="s">
        <v>147</v>
      </c>
      <c r="H295" s="182">
        <v>168</v>
      </c>
      <c r="I295" s="183"/>
      <c r="J295" s="184">
        <f>ROUND(I295*H295,2)</f>
        <v>0</v>
      </c>
      <c r="K295" s="180" t="s">
        <v>132</v>
      </c>
      <c r="L295" s="37"/>
      <c r="M295" s="185" t="s">
        <v>1</v>
      </c>
      <c r="N295" s="186" t="s">
        <v>38</v>
      </c>
      <c r="O295" s="75"/>
      <c r="P295" s="187">
        <f>O295*H295</f>
        <v>0</v>
      </c>
      <c r="Q295" s="187">
        <v>0</v>
      </c>
      <c r="R295" s="187">
        <f>Q295*H295</f>
        <v>0</v>
      </c>
      <c r="S295" s="187">
        <v>0</v>
      </c>
      <c r="T295" s="188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9" t="s">
        <v>133</v>
      </c>
      <c r="AT295" s="189" t="s">
        <v>128</v>
      </c>
      <c r="AU295" s="189" t="s">
        <v>82</v>
      </c>
      <c r="AY295" s="17" t="s">
        <v>126</v>
      </c>
      <c r="BE295" s="190">
        <f>IF(N295="základní",J295,0)</f>
        <v>0</v>
      </c>
      <c r="BF295" s="190">
        <f>IF(N295="snížená",J295,0)</f>
        <v>0</v>
      </c>
      <c r="BG295" s="190">
        <f>IF(N295="zákl. přenesená",J295,0)</f>
        <v>0</v>
      </c>
      <c r="BH295" s="190">
        <f>IF(N295="sníž. přenesená",J295,0)</f>
        <v>0</v>
      </c>
      <c r="BI295" s="190">
        <f>IF(N295="nulová",J295,0)</f>
        <v>0</v>
      </c>
      <c r="BJ295" s="17" t="s">
        <v>80</v>
      </c>
      <c r="BK295" s="190">
        <f>ROUND(I295*H295,2)</f>
        <v>0</v>
      </c>
      <c r="BL295" s="17" t="s">
        <v>133</v>
      </c>
      <c r="BM295" s="189" t="s">
        <v>741</v>
      </c>
    </row>
    <row r="296" s="13" customFormat="1">
      <c r="A296" s="13"/>
      <c r="B296" s="191"/>
      <c r="C296" s="13"/>
      <c r="D296" s="192" t="s">
        <v>135</v>
      </c>
      <c r="E296" s="193" t="s">
        <v>1</v>
      </c>
      <c r="F296" s="194" t="s">
        <v>742</v>
      </c>
      <c r="G296" s="13"/>
      <c r="H296" s="195">
        <v>168</v>
      </c>
      <c r="I296" s="196"/>
      <c r="J296" s="13"/>
      <c r="K296" s="13"/>
      <c r="L296" s="191"/>
      <c r="M296" s="197"/>
      <c r="N296" s="198"/>
      <c r="O296" s="198"/>
      <c r="P296" s="198"/>
      <c r="Q296" s="198"/>
      <c r="R296" s="198"/>
      <c r="S296" s="198"/>
      <c r="T296" s="19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3" t="s">
        <v>135</v>
      </c>
      <c r="AU296" s="193" t="s">
        <v>82</v>
      </c>
      <c r="AV296" s="13" t="s">
        <v>82</v>
      </c>
      <c r="AW296" s="13" t="s">
        <v>30</v>
      </c>
      <c r="AX296" s="13" t="s">
        <v>80</v>
      </c>
      <c r="AY296" s="193" t="s">
        <v>126</v>
      </c>
    </row>
    <row r="297" s="12" customFormat="1" ht="22.8" customHeight="1">
      <c r="A297" s="12"/>
      <c r="B297" s="164"/>
      <c r="C297" s="12"/>
      <c r="D297" s="165" t="s">
        <v>72</v>
      </c>
      <c r="E297" s="175" t="s">
        <v>573</v>
      </c>
      <c r="F297" s="175" t="s">
        <v>574</v>
      </c>
      <c r="G297" s="12"/>
      <c r="H297" s="12"/>
      <c r="I297" s="167"/>
      <c r="J297" s="176">
        <f>BK297</f>
        <v>0</v>
      </c>
      <c r="K297" s="12"/>
      <c r="L297" s="164"/>
      <c r="M297" s="169"/>
      <c r="N297" s="170"/>
      <c r="O297" s="170"/>
      <c r="P297" s="171">
        <f>SUM(P298:P315)</f>
        <v>0</v>
      </c>
      <c r="Q297" s="170"/>
      <c r="R297" s="171">
        <f>SUM(R298:R315)</f>
        <v>0</v>
      </c>
      <c r="S297" s="170"/>
      <c r="T297" s="172">
        <f>SUM(T298:T315)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165" t="s">
        <v>80</v>
      </c>
      <c r="AT297" s="173" t="s">
        <v>72</v>
      </c>
      <c r="AU297" s="173" t="s">
        <v>80</v>
      </c>
      <c r="AY297" s="165" t="s">
        <v>126</v>
      </c>
      <c r="BK297" s="174">
        <f>SUM(BK298:BK315)</f>
        <v>0</v>
      </c>
    </row>
    <row r="298" s="2" customFormat="1" ht="21.75" customHeight="1">
      <c r="A298" s="36"/>
      <c r="B298" s="177"/>
      <c r="C298" s="178" t="s">
        <v>492</v>
      </c>
      <c r="D298" s="178" t="s">
        <v>128</v>
      </c>
      <c r="E298" s="179" t="s">
        <v>576</v>
      </c>
      <c r="F298" s="180" t="s">
        <v>577</v>
      </c>
      <c r="G298" s="181" t="s">
        <v>236</v>
      </c>
      <c r="H298" s="182">
        <v>48.048000000000002</v>
      </c>
      <c r="I298" s="183"/>
      <c r="J298" s="184">
        <f>ROUND(I298*H298,2)</f>
        <v>0</v>
      </c>
      <c r="K298" s="180" t="s">
        <v>132</v>
      </c>
      <c r="L298" s="37"/>
      <c r="M298" s="185" t="s">
        <v>1</v>
      </c>
      <c r="N298" s="186" t="s">
        <v>38</v>
      </c>
      <c r="O298" s="75"/>
      <c r="P298" s="187">
        <f>O298*H298</f>
        <v>0</v>
      </c>
      <c r="Q298" s="187">
        <v>0</v>
      </c>
      <c r="R298" s="187">
        <f>Q298*H298</f>
        <v>0</v>
      </c>
      <c r="S298" s="187">
        <v>0</v>
      </c>
      <c r="T298" s="188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89" t="s">
        <v>133</v>
      </c>
      <c r="AT298" s="189" t="s">
        <v>128</v>
      </c>
      <c r="AU298" s="189" t="s">
        <v>82</v>
      </c>
      <c r="AY298" s="17" t="s">
        <v>126</v>
      </c>
      <c r="BE298" s="190">
        <f>IF(N298="základní",J298,0)</f>
        <v>0</v>
      </c>
      <c r="BF298" s="190">
        <f>IF(N298="snížená",J298,0)</f>
        <v>0</v>
      </c>
      <c r="BG298" s="190">
        <f>IF(N298="zákl. přenesená",J298,0)</f>
        <v>0</v>
      </c>
      <c r="BH298" s="190">
        <f>IF(N298="sníž. přenesená",J298,0)</f>
        <v>0</v>
      </c>
      <c r="BI298" s="190">
        <f>IF(N298="nulová",J298,0)</f>
        <v>0</v>
      </c>
      <c r="BJ298" s="17" t="s">
        <v>80</v>
      </c>
      <c r="BK298" s="190">
        <f>ROUND(I298*H298,2)</f>
        <v>0</v>
      </c>
      <c r="BL298" s="17" t="s">
        <v>133</v>
      </c>
      <c r="BM298" s="189" t="s">
        <v>743</v>
      </c>
    </row>
    <row r="299" s="13" customFormat="1">
      <c r="A299" s="13"/>
      <c r="B299" s="191"/>
      <c r="C299" s="13"/>
      <c r="D299" s="192" t="s">
        <v>135</v>
      </c>
      <c r="E299" s="193" t="s">
        <v>1</v>
      </c>
      <c r="F299" s="194" t="s">
        <v>744</v>
      </c>
      <c r="G299" s="13"/>
      <c r="H299" s="195">
        <v>48.048000000000002</v>
      </c>
      <c r="I299" s="196"/>
      <c r="J299" s="13"/>
      <c r="K299" s="13"/>
      <c r="L299" s="191"/>
      <c r="M299" s="197"/>
      <c r="N299" s="198"/>
      <c r="O299" s="198"/>
      <c r="P299" s="198"/>
      <c r="Q299" s="198"/>
      <c r="R299" s="198"/>
      <c r="S299" s="198"/>
      <c r="T299" s="19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3" t="s">
        <v>135</v>
      </c>
      <c r="AU299" s="193" t="s">
        <v>82</v>
      </c>
      <c r="AV299" s="13" t="s">
        <v>82</v>
      </c>
      <c r="AW299" s="13" t="s">
        <v>30</v>
      </c>
      <c r="AX299" s="13" t="s">
        <v>80</v>
      </c>
      <c r="AY299" s="193" t="s">
        <v>126</v>
      </c>
    </row>
    <row r="300" s="2" customFormat="1" ht="24.15" customHeight="1">
      <c r="A300" s="36"/>
      <c r="B300" s="177"/>
      <c r="C300" s="178" t="s">
        <v>496</v>
      </c>
      <c r="D300" s="178" t="s">
        <v>128</v>
      </c>
      <c r="E300" s="179" t="s">
        <v>581</v>
      </c>
      <c r="F300" s="180" t="s">
        <v>582</v>
      </c>
      <c r="G300" s="181" t="s">
        <v>236</v>
      </c>
      <c r="H300" s="182">
        <v>912.91200000000003</v>
      </c>
      <c r="I300" s="183"/>
      <c r="J300" s="184">
        <f>ROUND(I300*H300,2)</f>
        <v>0</v>
      </c>
      <c r="K300" s="180" t="s">
        <v>132</v>
      </c>
      <c r="L300" s="37"/>
      <c r="M300" s="185" t="s">
        <v>1</v>
      </c>
      <c r="N300" s="186" t="s">
        <v>38</v>
      </c>
      <c r="O300" s="75"/>
      <c r="P300" s="187">
        <f>O300*H300</f>
        <v>0</v>
      </c>
      <c r="Q300" s="187">
        <v>0</v>
      </c>
      <c r="R300" s="187">
        <f>Q300*H300</f>
        <v>0</v>
      </c>
      <c r="S300" s="187">
        <v>0</v>
      </c>
      <c r="T300" s="188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89" t="s">
        <v>133</v>
      </c>
      <c r="AT300" s="189" t="s">
        <v>128</v>
      </c>
      <c r="AU300" s="189" t="s">
        <v>82</v>
      </c>
      <c r="AY300" s="17" t="s">
        <v>126</v>
      </c>
      <c r="BE300" s="190">
        <f>IF(N300="základní",J300,0)</f>
        <v>0</v>
      </c>
      <c r="BF300" s="190">
        <f>IF(N300="snížená",J300,0)</f>
        <v>0</v>
      </c>
      <c r="BG300" s="190">
        <f>IF(N300="zákl. přenesená",J300,0)</f>
        <v>0</v>
      </c>
      <c r="BH300" s="190">
        <f>IF(N300="sníž. přenesená",J300,0)</f>
        <v>0</v>
      </c>
      <c r="BI300" s="190">
        <f>IF(N300="nulová",J300,0)</f>
        <v>0</v>
      </c>
      <c r="BJ300" s="17" t="s">
        <v>80</v>
      </c>
      <c r="BK300" s="190">
        <f>ROUND(I300*H300,2)</f>
        <v>0</v>
      </c>
      <c r="BL300" s="17" t="s">
        <v>133</v>
      </c>
      <c r="BM300" s="189" t="s">
        <v>745</v>
      </c>
    </row>
    <row r="301" s="13" customFormat="1">
      <c r="A301" s="13"/>
      <c r="B301" s="191"/>
      <c r="C301" s="13"/>
      <c r="D301" s="192" t="s">
        <v>135</v>
      </c>
      <c r="E301" s="193" t="s">
        <v>1</v>
      </c>
      <c r="F301" s="194" t="s">
        <v>746</v>
      </c>
      <c r="G301" s="13"/>
      <c r="H301" s="195">
        <v>912.91200000000003</v>
      </c>
      <c r="I301" s="196"/>
      <c r="J301" s="13"/>
      <c r="K301" s="13"/>
      <c r="L301" s="191"/>
      <c r="M301" s="197"/>
      <c r="N301" s="198"/>
      <c r="O301" s="198"/>
      <c r="P301" s="198"/>
      <c r="Q301" s="198"/>
      <c r="R301" s="198"/>
      <c r="S301" s="198"/>
      <c r="T301" s="19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3" t="s">
        <v>135</v>
      </c>
      <c r="AU301" s="193" t="s">
        <v>82</v>
      </c>
      <c r="AV301" s="13" t="s">
        <v>82</v>
      </c>
      <c r="AW301" s="13" t="s">
        <v>30</v>
      </c>
      <c r="AX301" s="13" t="s">
        <v>80</v>
      </c>
      <c r="AY301" s="193" t="s">
        <v>126</v>
      </c>
    </row>
    <row r="302" s="2" customFormat="1" ht="21.75" customHeight="1">
      <c r="A302" s="36"/>
      <c r="B302" s="177"/>
      <c r="C302" s="178" t="s">
        <v>500</v>
      </c>
      <c r="D302" s="178" t="s">
        <v>128</v>
      </c>
      <c r="E302" s="179" t="s">
        <v>586</v>
      </c>
      <c r="F302" s="180" t="s">
        <v>587</v>
      </c>
      <c r="G302" s="181" t="s">
        <v>236</v>
      </c>
      <c r="H302" s="182">
        <v>68.527000000000001</v>
      </c>
      <c r="I302" s="183"/>
      <c r="J302" s="184">
        <f>ROUND(I302*H302,2)</f>
        <v>0</v>
      </c>
      <c r="K302" s="180" t="s">
        <v>132</v>
      </c>
      <c r="L302" s="37"/>
      <c r="M302" s="185" t="s">
        <v>1</v>
      </c>
      <c r="N302" s="186" t="s">
        <v>38</v>
      </c>
      <c r="O302" s="75"/>
      <c r="P302" s="187">
        <f>O302*H302</f>
        <v>0</v>
      </c>
      <c r="Q302" s="187">
        <v>0</v>
      </c>
      <c r="R302" s="187">
        <f>Q302*H302</f>
        <v>0</v>
      </c>
      <c r="S302" s="187">
        <v>0</v>
      </c>
      <c r="T302" s="188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89" t="s">
        <v>133</v>
      </c>
      <c r="AT302" s="189" t="s">
        <v>128</v>
      </c>
      <c r="AU302" s="189" t="s">
        <v>82</v>
      </c>
      <c r="AY302" s="17" t="s">
        <v>126</v>
      </c>
      <c r="BE302" s="190">
        <f>IF(N302="základní",J302,0)</f>
        <v>0</v>
      </c>
      <c r="BF302" s="190">
        <f>IF(N302="snížená",J302,0)</f>
        <v>0</v>
      </c>
      <c r="BG302" s="190">
        <f>IF(N302="zákl. přenesená",J302,0)</f>
        <v>0</v>
      </c>
      <c r="BH302" s="190">
        <f>IF(N302="sníž. přenesená",J302,0)</f>
        <v>0</v>
      </c>
      <c r="BI302" s="190">
        <f>IF(N302="nulová",J302,0)</f>
        <v>0</v>
      </c>
      <c r="BJ302" s="17" t="s">
        <v>80</v>
      </c>
      <c r="BK302" s="190">
        <f>ROUND(I302*H302,2)</f>
        <v>0</v>
      </c>
      <c r="BL302" s="17" t="s">
        <v>133</v>
      </c>
      <c r="BM302" s="189" t="s">
        <v>747</v>
      </c>
    </row>
    <row r="303" s="13" customFormat="1">
      <c r="A303" s="13"/>
      <c r="B303" s="191"/>
      <c r="C303" s="13"/>
      <c r="D303" s="192" t="s">
        <v>135</v>
      </c>
      <c r="E303" s="193" t="s">
        <v>1</v>
      </c>
      <c r="F303" s="194" t="s">
        <v>748</v>
      </c>
      <c r="G303" s="13"/>
      <c r="H303" s="195">
        <v>44.503</v>
      </c>
      <c r="I303" s="196"/>
      <c r="J303" s="13"/>
      <c r="K303" s="13"/>
      <c r="L303" s="191"/>
      <c r="M303" s="197"/>
      <c r="N303" s="198"/>
      <c r="O303" s="198"/>
      <c r="P303" s="198"/>
      <c r="Q303" s="198"/>
      <c r="R303" s="198"/>
      <c r="S303" s="198"/>
      <c r="T303" s="19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93" t="s">
        <v>135</v>
      </c>
      <c r="AU303" s="193" t="s">
        <v>82</v>
      </c>
      <c r="AV303" s="13" t="s">
        <v>82</v>
      </c>
      <c r="AW303" s="13" t="s">
        <v>30</v>
      </c>
      <c r="AX303" s="13" t="s">
        <v>73</v>
      </c>
      <c r="AY303" s="193" t="s">
        <v>126</v>
      </c>
    </row>
    <row r="304" s="13" customFormat="1">
      <c r="A304" s="13"/>
      <c r="B304" s="191"/>
      <c r="C304" s="13"/>
      <c r="D304" s="192" t="s">
        <v>135</v>
      </c>
      <c r="E304" s="193" t="s">
        <v>1</v>
      </c>
      <c r="F304" s="194" t="s">
        <v>749</v>
      </c>
      <c r="G304" s="13"/>
      <c r="H304" s="195">
        <v>24.024000000000001</v>
      </c>
      <c r="I304" s="196"/>
      <c r="J304" s="13"/>
      <c r="K304" s="13"/>
      <c r="L304" s="191"/>
      <c r="M304" s="197"/>
      <c r="N304" s="198"/>
      <c r="O304" s="198"/>
      <c r="P304" s="198"/>
      <c r="Q304" s="198"/>
      <c r="R304" s="198"/>
      <c r="S304" s="198"/>
      <c r="T304" s="19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3" t="s">
        <v>135</v>
      </c>
      <c r="AU304" s="193" t="s">
        <v>82</v>
      </c>
      <c r="AV304" s="13" t="s">
        <v>82</v>
      </c>
      <c r="AW304" s="13" t="s">
        <v>30</v>
      </c>
      <c r="AX304" s="13" t="s">
        <v>73</v>
      </c>
      <c r="AY304" s="193" t="s">
        <v>126</v>
      </c>
    </row>
    <row r="305" s="14" customFormat="1">
      <c r="A305" s="14"/>
      <c r="B305" s="200"/>
      <c r="C305" s="14"/>
      <c r="D305" s="192" t="s">
        <v>135</v>
      </c>
      <c r="E305" s="201" t="s">
        <v>1</v>
      </c>
      <c r="F305" s="202" t="s">
        <v>157</v>
      </c>
      <c r="G305" s="14"/>
      <c r="H305" s="203">
        <v>68.527000000000001</v>
      </c>
      <c r="I305" s="204"/>
      <c r="J305" s="14"/>
      <c r="K305" s="14"/>
      <c r="L305" s="200"/>
      <c r="M305" s="205"/>
      <c r="N305" s="206"/>
      <c r="O305" s="206"/>
      <c r="P305" s="206"/>
      <c r="Q305" s="206"/>
      <c r="R305" s="206"/>
      <c r="S305" s="206"/>
      <c r="T305" s="20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01" t="s">
        <v>135</v>
      </c>
      <c r="AU305" s="201" t="s">
        <v>82</v>
      </c>
      <c r="AV305" s="14" t="s">
        <v>133</v>
      </c>
      <c r="AW305" s="14" t="s">
        <v>30</v>
      </c>
      <c r="AX305" s="14" t="s">
        <v>80</v>
      </c>
      <c r="AY305" s="201" t="s">
        <v>126</v>
      </c>
    </row>
    <row r="306" s="2" customFormat="1" ht="24.15" customHeight="1">
      <c r="A306" s="36"/>
      <c r="B306" s="177"/>
      <c r="C306" s="178" t="s">
        <v>504</v>
      </c>
      <c r="D306" s="178" t="s">
        <v>128</v>
      </c>
      <c r="E306" s="179" t="s">
        <v>592</v>
      </c>
      <c r="F306" s="180" t="s">
        <v>593</v>
      </c>
      <c r="G306" s="181" t="s">
        <v>236</v>
      </c>
      <c r="H306" s="182">
        <v>1302.0129999999999</v>
      </c>
      <c r="I306" s="183"/>
      <c r="J306" s="184">
        <f>ROUND(I306*H306,2)</f>
        <v>0</v>
      </c>
      <c r="K306" s="180" t="s">
        <v>132</v>
      </c>
      <c r="L306" s="37"/>
      <c r="M306" s="185" t="s">
        <v>1</v>
      </c>
      <c r="N306" s="186" t="s">
        <v>38</v>
      </c>
      <c r="O306" s="75"/>
      <c r="P306" s="187">
        <f>O306*H306</f>
        <v>0</v>
      </c>
      <c r="Q306" s="187">
        <v>0</v>
      </c>
      <c r="R306" s="187">
        <f>Q306*H306</f>
        <v>0</v>
      </c>
      <c r="S306" s="187">
        <v>0</v>
      </c>
      <c r="T306" s="188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89" t="s">
        <v>133</v>
      </c>
      <c r="AT306" s="189" t="s">
        <v>128</v>
      </c>
      <c r="AU306" s="189" t="s">
        <v>82</v>
      </c>
      <c r="AY306" s="17" t="s">
        <v>126</v>
      </c>
      <c r="BE306" s="190">
        <f>IF(N306="základní",J306,0)</f>
        <v>0</v>
      </c>
      <c r="BF306" s="190">
        <f>IF(N306="snížená",J306,0)</f>
        <v>0</v>
      </c>
      <c r="BG306" s="190">
        <f>IF(N306="zákl. přenesená",J306,0)</f>
        <v>0</v>
      </c>
      <c r="BH306" s="190">
        <f>IF(N306="sníž. přenesená",J306,0)</f>
        <v>0</v>
      </c>
      <c r="BI306" s="190">
        <f>IF(N306="nulová",J306,0)</f>
        <v>0</v>
      </c>
      <c r="BJ306" s="17" t="s">
        <v>80</v>
      </c>
      <c r="BK306" s="190">
        <f>ROUND(I306*H306,2)</f>
        <v>0</v>
      </c>
      <c r="BL306" s="17" t="s">
        <v>133</v>
      </c>
      <c r="BM306" s="189" t="s">
        <v>750</v>
      </c>
    </row>
    <row r="307" s="13" customFormat="1">
      <c r="A307" s="13"/>
      <c r="B307" s="191"/>
      <c r="C307" s="13"/>
      <c r="D307" s="192" t="s">
        <v>135</v>
      </c>
      <c r="E307" s="193" t="s">
        <v>1</v>
      </c>
      <c r="F307" s="194" t="s">
        <v>751</v>
      </c>
      <c r="G307" s="13"/>
      <c r="H307" s="195">
        <v>1302.0129999999999</v>
      </c>
      <c r="I307" s="196"/>
      <c r="J307" s="13"/>
      <c r="K307" s="13"/>
      <c r="L307" s="191"/>
      <c r="M307" s="197"/>
      <c r="N307" s="198"/>
      <c r="O307" s="198"/>
      <c r="P307" s="198"/>
      <c r="Q307" s="198"/>
      <c r="R307" s="198"/>
      <c r="S307" s="198"/>
      <c r="T307" s="19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3" t="s">
        <v>135</v>
      </c>
      <c r="AU307" s="193" t="s">
        <v>82</v>
      </c>
      <c r="AV307" s="13" t="s">
        <v>82</v>
      </c>
      <c r="AW307" s="13" t="s">
        <v>30</v>
      </c>
      <c r="AX307" s="13" t="s">
        <v>80</v>
      </c>
      <c r="AY307" s="193" t="s">
        <v>126</v>
      </c>
    </row>
    <row r="308" s="2" customFormat="1" ht="24.15" customHeight="1">
      <c r="A308" s="36"/>
      <c r="B308" s="177"/>
      <c r="C308" s="178" t="s">
        <v>508</v>
      </c>
      <c r="D308" s="178" t="s">
        <v>128</v>
      </c>
      <c r="E308" s="179" t="s">
        <v>597</v>
      </c>
      <c r="F308" s="180" t="s">
        <v>598</v>
      </c>
      <c r="G308" s="181" t="s">
        <v>236</v>
      </c>
      <c r="H308" s="182">
        <v>116.575</v>
      </c>
      <c r="I308" s="183"/>
      <c r="J308" s="184">
        <f>ROUND(I308*H308,2)</f>
        <v>0</v>
      </c>
      <c r="K308" s="180" t="s">
        <v>132</v>
      </c>
      <c r="L308" s="37"/>
      <c r="M308" s="185" t="s">
        <v>1</v>
      </c>
      <c r="N308" s="186" t="s">
        <v>38</v>
      </c>
      <c r="O308" s="75"/>
      <c r="P308" s="187">
        <f>O308*H308</f>
        <v>0</v>
      </c>
      <c r="Q308" s="187">
        <v>0</v>
      </c>
      <c r="R308" s="187">
        <f>Q308*H308</f>
        <v>0</v>
      </c>
      <c r="S308" s="187">
        <v>0</v>
      </c>
      <c r="T308" s="188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89" t="s">
        <v>133</v>
      </c>
      <c r="AT308" s="189" t="s">
        <v>128</v>
      </c>
      <c r="AU308" s="189" t="s">
        <v>82</v>
      </c>
      <c r="AY308" s="17" t="s">
        <v>126</v>
      </c>
      <c r="BE308" s="190">
        <f>IF(N308="základní",J308,0)</f>
        <v>0</v>
      </c>
      <c r="BF308" s="190">
        <f>IF(N308="snížená",J308,0)</f>
        <v>0</v>
      </c>
      <c r="BG308" s="190">
        <f>IF(N308="zákl. přenesená",J308,0)</f>
        <v>0</v>
      </c>
      <c r="BH308" s="190">
        <f>IF(N308="sníž. přenesená",J308,0)</f>
        <v>0</v>
      </c>
      <c r="BI308" s="190">
        <f>IF(N308="nulová",J308,0)</f>
        <v>0</v>
      </c>
      <c r="BJ308" s="17" t="s">
        <v>80</v>
      </c>
      <c r="BK308" s="190">
        <f>ROUND(I308*H308,2)</f>
        <v>0</v>
      </c>
      <c r="BL308" s="17" t="s">
        <v>133</v>
      </c>
      <c r="BM308" s="189" t="s">
        <v>752</v>
      </c>
    </row>
    <row r="309" s="13" customFormat="1">
      <c r="A309" s="13"/>
      <c r="B309" s="191"/>
      <c r="C309" s="13"/>
      <c r="D309" s="192" t="s">
        <v>135</v>
      </c>
      <c r="E309" s="193" t="s">
        <v>1</v>
      </c>
      <c r="F309" s="194" t="s">
        <v>753</v>
      </c>
      <c r="G309" s="13"/>
      <c r="H309" s="195">
        <v>116.575</v>
      </c>
      <c r="I309" s="196"/>
      <c r="J309" s="13"/>
      <c r="K309" s="13"/>
      <c r="L309" s="191"/>
      <c r="M309" s="197"/>
      <c r="N309" s="198"/>
      <c r="O309" s="198"/>
      <c r="P309" s="198"/>
      <c r="Q309" s="198"/>
      <c r="R309" s="198"/>
      <c r="S309" s="198"/>
      <c r="T309" s="19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3" t="s">
        <v>135</v>
      </c>
      <c r="AU309" s="193" t="s">
        <v>82</v>
      </c>
      <c r="AV309" s="13" t="s">
        <v>82</v>
      </c>
      <c r="AW309" s="13" t="s">
        <v>30</v>
      </c>
      <c r="AX309" s="13" t="s">
        <v>80</v>
      </c>
      <c r="AY309" s="193" t="s">
        <v>126</v>
      </c>
    </row>
    <row r="310" s="2" customFormat="1" ht="37.8" customHeight="1">
      <c r="A310" s="36"/>
      <c r="B310" s="177"/>
      <c r="C310" s="178" t="s">
        <v>512</v>
      </c>
      <c r="D310" s="178" t="s">
        <v>128</v>
      </c>
      <c r="E310" s="179" t="s">
        <v>602</v>
      </c>
      <c r="F310" s="180" t="s">
        <v>603</v>
      </c>
      <c r="G310" s="181" t="s">
        <v>236</v>
      </c>
      <c r="H310" s="182">
        <v>44.503</v>
      </c>
      <c r="I310" s="183"/>
      <c r="J310" s="184">
        <f>ROUND(I310*H310,2)</f>
        <v>0</v>
      </c>
      <c r="K310" s="180" t="s">
        <v>132</v>
      </c>
      <c r="L310" s="37"/>
      <c r="M310" s="185" t="s">
        <v>1</v>
      </c>
      <c r="N310" s="186" t="s">
        <v>38</v>
      </c>
      <c r="O310" s="75"/>
      <c r="P310" s="187">
        <f>O310*H310</f>
        <v>0</v>
      </c>
      <c r="Q310" s="187">
        <v>0</v>
      </c>
      <c r="R310" s="187">
        <f>Q310*H310</f>
        <v>0</v>
      </c>
      <c r="S310" s="187">
        <v>0</v>
      </c>
      <c r="T310" s="188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89" t="s">
        <v>133</v>
      </c>
      <c r="AT310" s="189" t="s">
        <v>128</v>
      </c>
      <c r="AU310" s="189" t="s">
        <v>82</v>
      </c>
      <c r="AY310" s="17" t="s">
        <v>126</v>
      </c>
      <c r="BE310" s="190">
        <f>IF(N310="základní",J310,0)</f>
        <v>0</v>
      </c>
      <c r="BF310" s="190">
        <f>IF(N310="snížená",J310,0)</f>
        <v>0</v>
      </c>
      <c r="BG310" s="190">
        <f>IF(N310="zákl. přenesená",J310,0)</f>
        <v>0</v>
      </c>
      <c r="BH310" s="190">
        <f>IF(N310="sníž. přenesená",J310,0)</f>
        <v>0</v>
      </c>
      <c r="BI310" s="190">
        <f>IF(N310="nulová",J310,0)</f>
        <v>0</v>
      </c>
      <c r="BJ310" s="17" t="s">
        <v>80</v>
      </c>
      <c r="BK310" s="190">
        <f>ROUND(I310*H310,2)</f>
        <v>0</v>
      </c>
      <c r="BL310" s="17" t="s">
        <v>133</v>
      </c>
      <c r="BM310" s="189" t="s">
        <v>754</v>
      </c>
    </row>
    <row r="311" s="13" customFormat="1">
      <c r="A311" s="13"/>
      <c r="B311" s="191"/>
      <c r="C311" s="13"/>
      <c r="D311" s="192" t="s">
        <v>135</v>
      </c>
      <c r="E311" s="193" t="s">
        <v>1</v>
      </c>
      <c r="F311" s="194" t="s">
        <v>755</v>
      </c>
      <c r="G311" s="13"/>
      <c r="H311" s="195">
        <v>44.503</v>
      </c>
      <c r="I311" s="196"/>
      <c r="J311" s="13"/>
      <c r="K311" s="13"/>
      <c r="L311" s="191"/>
      <c r="M311" s="197"/>
      <c r="N311" s="198"/>
      <c r="O311" s="198"/>
      <c r="P311" s="198"/>
      <c r="Q311" s="198"/>
      <c r="R311" s="198"/>
      <c r="S311" s="198"/>
      <c r="T311" s="19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3" t="s">
        <v>135</v>
      </c>
      <c r="AU311" s="193" t="s">
        <v>82</v>
      </c>
      <c r="AV311" s="13" t="s">
        <v>82</v>
      </c>
      <c r="AW311" s="13" t="s">
        <v>30</v>
      </c>
      <c r="AX311" s="13" t="s">
        <v>80</v>
      </c>
      <c r="AY311" s="193" t="s">
        <v>126</v>
      </c>
    </row>
    <row r="312" s="2" customFormat="1" ht="44.25" customHeight="1">
      <c r="A312" s="36"/>
      <c r="B312" s="177"/>
      <c r="C312" s="178" t="s">
        <v>380</v>
      </c>
      <c r="D312" s="178" t="s">
        <v>128</v>
      </c>
      <c r="E312" s="179" t="s">
        <v>607</v>
      </c>
      <c r="F312" s="180" t="s">
        <v>608</v>
      </c>
      <c r="G312" s="181" t="s">
        <v>236</v>
      </c>
      <c r="H312" s="182">
        <v>48.048000000000002</v>
      </c>
      <c r="I312" s="183"/>
      <c r="J312" s="184">
        <f>ROUND(I312*H312,2)</f>
        <v>0</v>
      </c>
      <c r="K312" s="180" t="s">
        <v>132</v>
      </c>
      <c r="L312" s="37"/>
      <c r="M312" s="185" t="s">
        <v>1</v>
      </c>
      <c r="N312" s="186" t="s">
        <v>38</v>
      </c>
      <c r="O312" s="75"/>
      <c r="P312" s="187">
        <f>O312*H312</f>
        <v>0</v>
      </c>
      <c r="Q312" s="187">
        <v>0</v>
      </c>
      <c r="R312" s="187">
        <f>Q312*H312</f>
        <v>0</v>
      </c>
      <c r="S312" s="187">
        <v>0</v>
      </c>
      <c r="T312" s="188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89" t="s">
        <v>133</v>
      </c>
      <c r="AT312" s="189" t="s">
        <v>128</v>
      </c>
      <c r="AU312" s="189" t="s">
        <v>82</v>
      </c>
      <c r="AY312" s="17" t="s">
        <v>126</v>
      </c>
      <c r="BE312" s="190">
        <f>IF(N312="základní",J312,0)</f>
        <v>0</v>
      </c>
      <c r="BF312" s="190">
        <f>IF(N312="snížená",J312,0)</f>
        <v>0</v>
      </c>
      <c r="BG312" s="190">
        <f>IF(N312="zákl. přenesená",J312,0)</f>
        <v>0</v>
      </c>
      <c r="BH312" s="190">
        <f>IF(N312="sníž. přenesená",J312,0)</f>
        <v>0</v>
      </c>
      <c r="BI312" s="190">
        <f>IF(N312="nulová",J312,0)</f>
        <v>0</v>
      </c>
      <c r="BJ312" s="17" t="s">
        <v>80</v>
      </c>
      <c r="BK312" s="190">
        <f>ROUND(I312*H312,2)</f>
        <v>0</v>
      </c>
      <c r="BL312" s="17" t="s">
        <v>133</v>
      </c>
      <c r="BM312" s="189" t="s">
        <v>756</v>
      </c>
    </row>
    <row r="313" s="13" customFormat="1">
      <c r="A313" s="13"/>
      <c r="B313" s="191"/>
      <c r="C313" s="13"/>
      <c r="D313" s="192" t="s">
        <v>135</v>
      </c>
      <c r="E313" s="193" t="s">
        <v>1</v>
      </c>
      <c r="F313" s="194" t="s">
        <v>744</v>
      </c>
      <c r="G313" s="13"/>
      <c r="H313" s="195">
        <v>48.048000000000002</v>
      </c>
      <c r="I313" s="196"/>
      <c r="J313" s="13"/>
      <c r="K313" s="13"/>
      <c r="L313" s="191"/>
      <c r="M313" s="197"/>
      <c r="N313" s="198"/>
      <c r="O313" s="198"/>
      <c r="P313" s="198"/>
      <c r="Q313" s="198"/>
      <c r="R313" s="198"/>
      <c r="S313" s="198"/>
      <c r="T313" s="19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93" t="s">
        <v>135</v>
      </c>
      <c r="AU313" s="193" t="s">
        <v>82</v>
      </c>
      <c r="AV313" s="13" t="s">
        <v>82</v>
      </c>
      <c r="AW313" s="13" t="s">
        <v>30</v>
      </c>
      <c r="AX313" s="13" t="s">
        <v>80</v>
      </c>
      <c r="AY313" s="193" t="s">
        <v>126</v>
      </c>
    </row>
    <row r="314" s="2" customFormat="1" ht="44.25" customHeight="1">
      <c r="A314" s="36"/>
      <c r="B314" s="177"/>
      <c r="C314" s="178" t="s">
        <v>519</v>
      </c>
      <c r="D314" s="178" t="s">
        <v>128</v>
      </c>
      <c r="E314" s="179" t="s">
        <v>610</v>
      </c>
      <c r="F314" s="180" t="s">
        <v>611</v>
      </c>
      <c r="G314" s="181" t="s">
        <v>236</v>
      </c>
      <c r="H314" s="182">
        <v>24.024000000000001</v>
      </c>
      <c r="I314" s="183"/>
      <c r="J314" s="184">
        <f>ROUND(I314*H314,2)</f>
        <v>0</v>
      </c>
      <c r="K314" s="180" t="s">
        <v>132</v>
      </c>
      <c r="L314" s="37"/>
      <c r="M314" s="185" t="s">
        <v>1</v>
      </c>
      <c r="N314" s="186" t="s">
        <v>38</v>
      </c>
      <c r="O314" s="75"/>
      <c r="P314" s="187">
        <f>O314*H314</f>
        <v>0</v>
      </c>
      <c r="Q314" s="187">
        <v>0</v>
      </c>
      <c r="R314" s="187">
        <f>Q314*H314</f>
        <v>0</v>
      </c>
      <c r="S314" s="187">
        <v>0</v>
      </c>
      <c r="T314" s="188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89" t="s">
        <v>133</v>
      </c>
      <c r="AT314" s="189" t="s">
        <v>128</v>
      </c>
      <c r="AU314" s="189" t="s">
        <v>82</v>
      </c>
      <c r="AY314" s="17" t="s">
        <v>126</v>
      </c>
      <c r="BE314" s="190">
        <f>IF(N314="základní",J314,0)</f>
        <v>0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17" t="s">
        <v>80</v>
      </c>
      <c r="BK314" s="190">
        <f>ROUND(I314*H314,2)</f>
        <v>0</v>
      </c>
      <c r="BL314" s="17" t="s">
        <v>133</v>
      </c>
      <c r="BM314" s="189" t="s">
        <v>757</v>
      </c>
    </row>
    <row r="315" s="13" customFormat="1">
      <c r="A315" s="13"/>
      <c r="B315" s="191"/>
      <c r="C315" s="13"/>
      <c r="D315" s="192" t="s">
        <v>135</v>
      </c>
      <c r="E315" s="193" t="s">
        <v>1</v>
      </c>
      <c r="F315" s="194" t="s">
        <v>749</v>
      </c>
      <c r="G315" s="13"/>
      <c r="H315" s="195">
        <v>24.024000000000001</v>
      </c>
      <c r="I315" s="196"/>
      <c r="J315" s="13"/>
      <c r="K315" s="13"/>
      <c r="L315" s="191"/>
      <c r="M315" s="197"/>
      <c r="N315" s="198"/>
      <c r="O315" s="198"/>
      <c r="P315" s="198"/>
      <c r="Q315" s="198"/>
      <c r="R315" s="198"/>
      <c r="S315" s="198"/>
      <c r="T315" s="19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3" t="s">
        <v>135</v>
      </c>
      <c r="AU315" s="193" t="s">
        <v>82</v>
      </c>
      <c r="AV315" s="13" t="s">
        <v>82</v>
      </c>
      <c r="AW315" s="13" t="s">
        <v>30</v>
      </c>
      <c r="AX315" s="13" t="s">
        <v>80</v>
      </c>
      <c r="AY315" s="193" t="s">
        <v>126</v>
      </c>
    </row>
    <row r="316" s="12" customFormat="1" ht="22.8" customHeight="1">
      <c r="A316" s="12"/>
      <c r="B316" s="164"/>
      <c r="C316" s="12"/>
      <c r="D316" s="165" t="s">
        <v>72</v>
      </c>
      <c r="E316" s="175" t="s">
        <v>613</v>
      </c>
      <c r="F316" s="175" t="s">
        <v>614</v>
      </c>
      <c r="G316" s="12"/>
      <c r="H316" s="12"/>
      <c r="I316" s="167"/>
      <c r="J316" s="176">
        <f>BK316</f>
        <v>0</v>
      </c>
      <c r="K316" s="12"/>
      <c r="L316" s="164"/>
      <c r="M316" s="169"/>
      <c r="N316" s="170"/>
      <c r="O316" s="170"/>
      <c r="P316" s="171">
        <f>P317</f>
        <v>0</v>
      </c>
      <c r="Q316" s="170"/>
      <c r="R316" s="171">
        <f>R317</f>
        <v>0</v>
      </c>
      <c r="S316" s="170"/>
      <c r="T316" s="172">
        <f>T317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165" t="s">
        <v>80</v>
      </c>
      <c r="AT316" s="173" t="s">
        <v>72</v>
      </c>
      <c r="AU316" s="173" t="s">
        <v>80</v>
      </c>
      <c r="AY316" s="165" t="s">
        <v>126</v>
      </c>
      <c r="BK316" s="174">
        <f>BK317</f>
        <v>0</v>
      </c>
    </row>
    <row r="317" s="2" customFormat="1" ht="24.15" customHeight="1">
      <c r="A317" s="36"/>
      <c r="B317" s="177"/>
      <c r="C317" s="178" t="s">
        <v>358</v>
      </c>
      <c r="D317" s="178" t="s">
        <v>128</v>
      </c>
      <c r="E317" s="179" t="s">
        <v>616</v>
      </c>
      <c r="F317" s="180" t="s">
        <v>617</v>
      </c>
      <c r="G317" s="181" t="s">
        <v>236</v>
      </c>
      <c r="H317" s="182">
        <v>814.81100000000004</v>
      </c>
      <c r="I317" s="183"/>
      <c r="J317" s="184">
        <f>ROUND(I317*H317,2)</f>
        <v>0</v>
      </c>
      <c r="K317" s="180" t="s">
        <v>132</v>
      </c>
      <c r="L317" s="37"/>
      <c r="M317" s="218" t="s">
        <v>1</v>
      </c>
      <c r="N317" s="219" t="s">
        <v>38</v>
      </c>
      <c r="O317" s="220"/>
      <c r="P317" s="221">
        <f>O317*H317</f>
        <v>0</v>
      </c>
      <c r="Q317" s="221">
        <v>0</v>
      </c>
      <c r="R317" s="221">
        <f>Q317*H317</f>
        <v>0</v>
      </c>
      <c r="S317" s="221">
        <v>0</v>
      </c>
      <c r="T317" s="222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89" t="s">
        <v>133</v>
      </c>
      <c r="AT317" s="189" t="s">
        <v>128</v>
      </c>
      <c r="AU317" s="189" t="s">
        <v>82</v>
      </c>
      <c r="AY317" s="17" t="s">
        <v>126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7" t="s">
        <v>80</v>
      </c>
      <c r="BK317" s="190">
        <f>ROUND(I317*H317,2)</f>
        <v>0</v>
      </c>
      <c r="BL317" s="17" t="s">
        <v>133</v>
      </c>
      <c r="BM317" s="189" t="s">
        <v>758</v>
      </c>
    </row>
    <row r="318" s="2" customFormat="1" ht="6.96" customHeight="1">
      <c r="A318" s="36"/>
      <c r="B318" s="58"/>
      <c r="C318" s="59"/>
      <c r="D318" s="59"/>
      <c r="E318" s="59"/>
      <c r="F318" s="59"/>
      <c r="G318" s="59"/>
      <c r="H318" s="59"/>
      <c r="I318" s="59"/>
      <c r="J318" s="59"/>
      <c r="K318" s="59"/>
      <c r="L318" s="37"/>
      <c r="M318" s="36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</row>
  </sheetData>
  <autoFilter ref="C129:K31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2025-07-03T11:51:27Z</dcterms:created>
  <dcterms:modified xsi:type="dcterms:W3CDTF">2025-07-03T11:51:29Z</dcterms:modified>
</cp:coreProperties>
</file>